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1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3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4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5.xml" ContentType="application/vnd.openxmlformats-officedocument.themeOverrid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6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7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8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9.xml" ContentType="application/vnd.openxmlformats-officedocument.themeOverrid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10.xml" ContentType="application/vnd.openxmlformats-officedocument.themeOverride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11.xml" ContentType="application/vnd.openxmlformats-officedocument.themeOverrid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theme/themeOverride12.xml" ContentType="application/vnd.openxmlformats-officedocument.themeOverrid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13.xml" ContentType="application/vnd.openxmlformats-officedocument.themeOverrid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05670\Desktop\RT\OPEN DATA\"/>
    </mc:Choice>
  </mc:AlternateContent>
  <bookViews>
    <workbookView xWindow="0" yWindow="60" windowWidth="23040" windowHeight="9336"/>
  </bookViews>
  <sheets>
    <sheet name="HDV" sheetId="10" r:id="rId1"/>
    <sheet name="MOSSON" sheetId="11" r:id="rId2"/>
    <sheet name="TASTAVIN" sheetId="13" r:id="rId3"/>
    <sheet name="VILLON" sheetId="14" r:id="rId4"/>
    <sheet name="AIGUELONGUE" sheetId="15" r:id="rId5"/>
    <sheet name="AUBES POMPIGNANE" sheetId="12" r:id="rId6"/>
    <sheet name="TOTAL VQ_HEBDO" sheetId="16" r:id="rId7"/>
    <sheet name="TOTAL AUBES_MENSUEL" sheetId="28" r:id="rId8"/>
    <sheet name="TOTAL AIGUELONGUE_MENSUEL" sheetId="29" r:id="rId9"/>
    <sheet name="TOTAL TASTAVIN_MENSUEL" sheetId="27" r:id="rId10"/>
    <sheet name="TOTAL VILLON_MENSUEL" sheetId="26" r:id="rId11"/>
    <sheet name="TOTAL MOSSON_MENSUEL" sheetId="25" r:id="rId12"/>
    <sheet name="TOTAL HDV_MENSUEL" sheetId="24" r:id="rId13"/>
    <sheet name="TOTAL VQ_MENSUEL" sheetId="22" r:id="rId14"/>
    <sheet name="Année 2022" sheetId="17" r:id="rId15"/>
    <sheet name="Hist 2015 2022" sheetId="18" r:id="rId16"/>
    <sheet name="Prestations" sheetId="19" r:id="rId17"/>
    <sheet name="Montpellier HC_2016_2021" sheetId="20" r:id="rId18"/>
  </sheets>
  <externalReferences>
    <externalReference r:id="rId19"/>
    <externalReference r:id="rId20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0" l="1"/>
  <c r="B2" i="20"/>
  <c r="B3" i="20"/>
  <c r="C3" i="20"/>
  <c r="B4" i="20"/>
  <c r="C4" i="20"/>
  <c r="B5" i="20"/>
  <c r="C5" i="20"/>
  <c r="B6" i="20"/>
  <c r="C6" i="20"/>
  <c r="B7" i="20"/>
  <c r="C7" i="20"/>
  <c r="B8" i="20"/>
  <c r="C8" i="20"/>
  <c r="B3" i="18" l="1"/>
  <c r="B4" i="18"/>
  <c r="B5" i="18"/>
  <c r="B6" i="18"/>
  <c r="B7" i="18"/>
  <c r="B6" i="17" l="1"/>
  <c r="B5" i="17"/>
  <c r="B4" i="17"/>
  <c r="B3" i="17"/>
  <c r="B3" i="22"/>
  <c r="B4" i="22"/>
  <c r="B5" i="22"/>
  <c r="B6" i="22"/>
  <c r="B7" i="22"/>
  <c r="B8" i="22"/>
  <c r="B9" i="22"/>
  <c r="B10" i="22"/>
  <c r="B11" i="22"/>
  <c r="B12" i="22"/>
  <c r="B13" i="22"/>
  <c r="B2" i="22"/>
  <c r="B14" i="27" l="1"/>
  <c r="R14" i="22" l="1"/>
  <c r="C2" i="25" l="1"/>
  <c r="D2" i="25"/>
  <c r="E2" i="25"/>
  <c r="F2" i="25"/>
  <c r="G2" i="25"/>
  <c r="H2" i="25"/>
  <c r="I2" i="25"/>
  <c r="J2" i="25"/>
  <c r="K2" i="25"/>
  <c r="L2" i="25"/>
  <c r="M2" i="25"/>
  <c r="N2" i="25"/>
  <c r="O2" i="25"/>
  <c r="P2" i="25"/>
  <c r="Q2" i="25"/>
  <c r="R2" i="25"/>
  <c r="S2" i="25"/>
  <c r="C3" i="25"/>
  <c r="D3" i="25"/>
  <c r="E3" i="25"/>
  <c r="F3" i="25"/>
  <c r="G3" i="25"/>
  <c r="H3" i="25"/>
  <c r="I3" i="25"/>
  <c r="J3" i="25"/>
  <c r="K3" i="25"/>
  <c r="L3" i="25"/>
  <c r="M3" i="25"/>
  <c r="N3" i="25"/>
  <c r="O3" i="25"/>
  <c r="P3" i="25"/>
  <c r="Q3" i="25"/>
  <c r="R3" i="25"/>
  <c r="S3" i="25"/>
  <c r="C4" i="25"/>
  <c r="D4" i="25"/>
  <c r="E4" i="25"/>
  <c r="F4" i="25"/>
  <c r="G4" i="25"/>
  <c r="H4" i="25"/>
  <c r="I4" i="25"/>
  <c r="J4" i="25"/>
  <c r="K4" i="25"/>
  <c r="L4" i="25"/>
  <c r="M4" i="25"/>
  <c r="N4" i="25"/>
  <c r="O4" i="25"/>
  <c r="P4" i="25"/>
  <c r="Q4" i="25"/>
  <c r="R4" i="25"/>
  <c r="S4" i="25"/>
  <c r="C5" i="25"/>
  <c r="D5" i="25"/>
  <c r="E5" i="25"/>
  <c r="F5" i="25"/>
  <c r="G5" i="25"/>
  <c r="H5" i="25"/>
  <c r="I5" i="25"/>
  <c r="J5" i="25"/>
  <c r="K5" i="25"/>
  <c r="L5" i="25"/>
  <c r="M5" i="25"/>
  <c r="N5" i="25"/>
  <c r="O5" i="25"/>
  <c r="P5" i="25"/>
  <c r="Q5" i="25"/>
  <c r="R5" i="25"/>
  <c r="S5" i="25"/>
  <c r="C6" i="25"/>
  <c r="D6" i="25"/>
  <c r="E6" i="25"/>
  <c r="F6" i="25"/>
  <c r="G6" i="25"/>
  <c r="H6" i="25"/>
  <c r="I6" i="25"/>
  <c r="J6" i="25"/>
  <c r="K6" i="25"/>
  <c r="L6" i="25"/>
  <c r="M6" i="25"/>
  <c r="N6" i="25"/>
  <c r="O6" i="25"/>
  <c r="P6" i="25"/>
  <c r="Q6" i="25"/>
  <c r="R6" i="25"/>
  <c r="S6" i="25"/>
  <c r="C7" i="25"/>
  <c r="D7" i="25"/>
  <c r="E7" i="25"/>
  <c r="F7" i="25"/>
  <c r="G7" i="25"/>
  <c r="H7" i="25"/>
  <c r="I7" i="25"/>
  <c r="J7" i="25"/>
  <c r="K7" i="25"/>
  <c r="L7" i="25"/>
  <c r="M7" i="25"/>
  <c r="N7" i="25"/>
  <c r="O7" i="25"/>
  <c r="P7" i="25"/>
  <c r="Q7" i="25"/>
  <c r="R7" i="25"/>
  <c r="S7" i="25"/>
  <c r="C8" i="25"/>
  <c r="D8" i="25"/>
  <c r="E8" i="25"/>
  <c r="F8" i="25"/>
  <c r="G8" i="25"/>
  <c r="H8" i="25"/>
  <c r="I8" i="25"/>
  <c r="J8" i="25"/>
  <c r="K8" i="25"/>
  <c r="L8" i="25"/>
  <c r="M8" i="25"/>
  <c r="N8" i="25"/>
  <c r="O8" i="25"/>
  <c r="P8" i="25"/>
  <c r="Q8" i="25"/>
  <c r="R8" i="25"/>
  <c r="S8" i="25"/>
  <c r="C9" i="25"/>
  <c r="D9" i="25"/>
  <c r="E9" i="25"/>
  <c r="F9" i="25"/>
  <c r="G9" i="25"/>
  <c r="H9" i="25"/>
  <c r="I9" i="25"/>
  <c r="J9" i="25"/>
  <c r="K9" i="25"/>
  <c r="L9" i="25"/>
  <c r="M9" i="25"/>
  <c r="N9" i="25"/>
  <c r="O9" i="25"/>
  <c r="P9" i="25"/>
  <c r="Q9" i="25"/>
  <c r="R9" i="25"/>
  <c r="S9" i="25"/>
  <c r="C10" i="25"/>
  <c r="D10" i="25"/>
  <c r="E10" i="25"/>
  <c r="F10" i="25"/>
  <c r="G10" i="25"/>
  <c r="H10" i="25"/>
  <c r="I10" i="25"/>
  <c r="J10" i="25"/>
  <c r="K10" i="25"/>
  <c r="L10" i="25"/>
  <c r="M10" i="25"/>
  <c r="N10" i="25"/>
  <c r="O10" i="25"/>
  <c r="P10" i="25"/>
  <c r="Q10" i="25"/>
  <c r="R10" i="25"/>
  <c r="S10" i="25"/>
  <c r="C11" i="25"/>
  <c r="D11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R11" i="25"/>
  <c r="S11" i="25"/>
  <c r="C12" i="25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R12" i="25"/>
  <c r="S12" i="25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R13" i="25"/>
  <c r="S13" i="25"/>
  <c r="S13" i="29" l="1"/>
  <c r="R13" i="29"/>
  <c r="Q13" i="29"/>
  <c r="P13" i="29"/>
  <c r="O13" i="29"/>
  <c r="N13" i="29"/>
  <c r="M13" i="29"/>
  <c r="W13" i="29" s="1"/>
  <c r="L13" i="29"/>
  <c r="K13" i="29"/>
  <c r="V13" i="29" s="1"/>
  <c r="J13" i="29"/>
  <c r="I13" i="29"/>
  <c r="H13" i="29"/>
  <c r="Y13" i="29" s="1"/>
  <c r="G13" i="29"/>
  <c r="F13" i="29"/>
  <c r="E13" i="29"/>
  <c r="D13" i="29"/>
  <c r="C13" i="29"/>
  <c r="T13" i="29" s="1"/>
  <c r="S12" i="29"/>
  <c r="R12" i="29"/>
  <c r="Q12" i="29"/>
  <c r="P12" i="29"/>
  <c r="O12" i="29"/>
  <c r="N12" i="29"/>
  <c r="W12" i="29" s="1"/>
  <c r="M12" i="29"/>
  <c r="L12" i="29"/>
  <c r="K12" i="29"/>
  <c r="J12" i="29"/>
  <c r="I12" i="29"/>
  <c r="H12" i="29"/>
  <c r="G12" i="29"/>
  <c r="F12" i="29"/>
  <c r="E12" i="29"/>
  <c r="D12" i="29"/>
  <c r="C12" i="29"/>
  <c r="T12" i="29" s="1"/>
  <c r="S11" i="29"/>
  <c r="R11" i="29"/>
  <c r="Q11" i="29"/>
  <c r="P11" i="29"/>
  <c r="O11" i="29"/>
  <c r="N11" i="29"/>
  <c r="M11" i="29"/>
  <c r="W11" i="29" s="1"/>
  <c r="L11" i="29"/>
  <c r="K11" i="29"/>
  <c r="V11" i="29" s="1"/>
  <c r="J11" i="29"/>
  <c r="I11" i="29"/>
  <c r="H11" i="29"/>
  <c r="Y11" i="29" s="1"/>
  <c r="G11" i="29"/>
  <c r="F11" i="29"/>
  <c r="E11" i="29"/>
  <c r="D11" i="29"/>
  <c r="C11" i="29"/>
  <c r="T11" i="29" s="1"/>
  <c r="S10" i="29"/>
  <c r="R10" i="29"/>
  <c r="Q10" i="29"/>
  <c r="Q14" i="29" s="1"/>
  <c r="P10" i="29"/>
  <c r="O10" i="29"/>
  <c r="N10" i="29"/>
  <c r="W10" i="29" s="1"/>
  <c r="M10" i="29"/>
  <c r="L10" i="29"/>
  <c r="K10" i="29"/>
  <c r="J10" i="29"/>
  <c r="I10" i="29"/>
  <c r="H10" i="29"/>
  <c r="G10" i="29"/>
  <c r="F10" i="29"/>
  <c r="E10" i="29"/>
  <c r="D10" i="29"/>
  <c r="C10" i="29"/>
  <c r="T10" i="29" s="1"/>
  <c r="S9" i="29"/>
  <c r="R9" i="29"/>
  <c r="Q9" i="29"/>
  <c r="P9" i="29"/>
  <c r="O9" i="29"/>
  <c r="N9" i="29"/>
  <c r="M9" i="29"/>
  <c r="W9" i="29" s="1"/>
  <c r="L9" i="29"/>
  <c r="K9" i="29"/>
  <c r="V9" i="29" s="1"/>
  <c r="J9" i="29"/>
  <c r="I9" i="29"/>
  <c r="H9" i="29"/>
  <c r="Y9" i="29" s="1"/>
  <c r="G9" i="29"/>
  <c r="F9" i="29"/>
  <c r="E9" i="29"/>
  <c r="D9" i="29"/>
  <c r="C9" i="29"/>
  <c r="T9" i="29" s="1"/>
  <c r="B14" i="29"/>
  <c r="S8" i="29"/>
  <c r="R8" i="29"/>
  <c r="Q8" i="29"/>
  <c r="P8" i="29"/>
  <c r="O8" i="29"/>
  <c r="N8" i="29"/>
  <c r="W8" i="29" s="1"/>
  <c r="M8" i="29"/>
  <c r="L8" i="29"/>
  <c r="K8" i="29"/>
  <c r="J8" i="29"/>
  <c r="I8" i="29"/>
  <c r="H8" i="29"/>
  <c r="G8" i="29"/>
  <c r="F8" i="29"/>
  <c r="E8" i="29"/>
  <c r="D8" i="29"/>
  <c r="C8" i="29"/>
  <c r="T8" i="29" s="1"/>
  <c r="S7" i="29"/>
  <c r="R7" i="29"/>
  <c r="Q7" i="29"/>
  <c r="P7" i="29"/>
  <c r="O7" i="29"/>
  <c r="N7" i="29"/>
  <c r="M7" i="29"/>
  <c r="W7" i="29" s="1"/>
  <c r="L7" i="29"/>
  <c r="K7" i="29"/>
  <c r="V7" i="29" s="1"/>
  <c r="J7" i="29"/>
  <c r="I7" i="29"/>
  <c r="H7" i="29"/>
  <c r="Y7" i="29" s="1"/>
  <c r="G7" i="29"/>
  <c r="F7" i="29"/>
  <c r="E7" i="29"/>
  <c r="D7" i="29"/>
  <c r="C7" i="29"/>
  <c r="T7" i="29" s="1"/>
  <c r="S6" i="29"/>
  <c r="R6" i="29"/>
  <c r="Q6" i="29"/>
  <c r="P6" i="29"/>
  <c r="O6" i="29"/>
  <c r="N6" i="29"/>
  <c r="W6" i="29" s="1"/>
  <c r="M6" i="29"/>
  <c r="L6" i="29"/>
  <c r="K6" i="29"/>
  <c r="J6" i="29"/>
  <c r="I6" i="29"/>
  <c r="H6" i="29"/>
  <c r="G6" i="29"/>
  <c r="F6" i="29"/>
  <c r="E6" i="29"/>
  <c r="D6" i="29"/>
  <c r="C6" i="29"/>
  <c r="T6" i="29" s="1"/>
  <c r="S5" i="29"/>
  <c r="R5" i="29"/>
  <c r="Q5" i="29"/>
  <c r="P5" i="29"/>
  <c r="O5" i="29"/>
  <c r="N5" i="29"/>
  <c r="M5" i="29"/>
  <c r="W5" i="29" s="1"/>
  <c r="L5" i="29"/>
  <c r="K5" i="29"/>
  <c r="V5" i="29" s="1"/>
  <c r="J5" i="29"/>
  <c r="I5" i="29"/>
  <c r="H5" i="29"/>
  <c r="Y5" i="29" s="1"/>
  <c r="G5" i="29"/>
  <c r="F5" i="29"/>
  <c r="E5" i="29"/>
  <c r="D5" i="29"/>
  <c r="C5" i="29"/>
  <c r="T5" i="29" s="1"/>
  <c r="S4" i="29"/>
  <c r="R4" i="29"/>
  <c r="Q4" i="29"/>
  <c r="P4" i="29"/>
  <c r="O4" i="29"/>
  <c r="N4" i="29"/>
  <c r="W4" i="29" s="1"/>
  <c r="M4" i="29"/>
  <c r="L4" i="29"/>
  <c r="K4" i="29"/>
  <c r="J4" i="29"/>
  <c r="I4" i="29"/>
  <c r="H4" i="29"/>
  <c r="G4" i="29"/>
  <c r="F4" i="29"/>
  <c r="E4" i="29"/>
  <c r="D4" i="29"/>
  <c r="C4" i="29"/>
  <c r="T4" i="29" s="1"/>
  <c r="S3" i="29"/>
  <c r="R3" i="29"/>
  <c r="Q3" i="29"/>
  <c r="P3" i="29"/>
  <c r="O3" i="29"/>
  <c r="N3" i="29"/>
  <c r="M3" i="29"/>
  <c r="M14" i="29" s="1"/>
  <c r="L3" i="29"/>
  <c r="K3" i="29"/>
  <c r="K14" i="29" s="1"/>
  <c r="J3" i="29"/>
  <c r="J14" i="29" s="1"/>
  <c r="I3" i="29"/>
  <c r="I14" i="29" s="1"/>
  <c r="H3" i="29"/>
  <c r="Y3" i="29" s="1"/>
  <c r="G3" i="29"/>
  <c r="F3" i="29"/>
  <c r="E3" i="29"/>
  <c r="D3" i="29"/>
  <c r="C3" i="29"/>
  <c r="T3" i="29" s="1"/>
  <c r="S2" i="29"/>
  <c r="R2" i="29"/>
  <c r="Q2" i="29"/>
  <c r="P2" i="29"/>
  <c r="O2" i="29"/>
  <c r="N2" i="29"/>
  <c r="M2" i="29"/>
  <c r="L2" i="29"/>
  <c r="K2" i="29"/>
  <c r="J2" i="29"/>
  <c r="I2" i="29"/>
  <c r="H2" i="29"/>
  <c r="G2" i="29"/>
  <c r="Y2" i="29" s="1"/>
  <c r="F2" i="29"/>
  <c r="E2" i="29"/>
  <c r="D2" i="29"/>
  <c r="C2" i="29"/>
  <c r="T2" i="29" s="1"/>
  <c r="X13" i="29"/>
  <c r="U13" i="29"/>
  <c r="X12" i="29"/>
  <c r="V12" i="29"/>
  <c r="Y12" i="29"/>
  <c r="U12" i="29"/>
  <c r="X11" i="29"/>
  <c r="U11" i="29"/>
  <c r="X10" i="29"/>
  <c r="V10" i="29"/>
  <c r="Y10" i="29"/>
  <c r="U10" i="29"/>
  <c r="X9" i="29"/>
  <c r="U9" i="29"/>
  <c r="X8" i="29"/>
  <c r="V8" i="29"/>
  <c r="Y8" i="29"/>
  <c r="U8" i="29"/>
  <c r="X7" i="29"/>
  <c r="U7" i="29"/>
  <c r="X6" i="29"/>
  <c r="V6" i="29"/>
  <c r="Y6" i="29"/>
  <c r="U6" i="29"/>
  <c r="X5" i="29"/>
  <c r="U5" i="29"/>
  <c r="X4" i="29"/>
  <c r="V4" i="29"/>
  <c r="Y4" i="29"/>
  <c r="U4" i="29"/>
  <c r="X3" i="29"/>
  <c r="U3" i="29"/>
  <c r="S14" i="29"/>
  <c r="P14" i="29"/>
  <c r="O14" i="29"/>
  <c r="W2" i="29"/>
  <c r="L14" i="29"/>
  <c r="G14" i="29"/>
  <c r="F14" i="29"/>
  <c r="E14" i="29"/>
  <c r="D14" i="29"/>
  <c r="C14" i="29"/>
  <c r="S13" i="28"/>
  <c r="R13" i="28"/>
  <c r="Q13" i="28"/>
  <c r="P13" i="28"/>
  <c r="O13" i="28"/>
  <c r="N13" i="28"/>
  <c r="M13" i="28"/>
  <c r="L13" i="28"/>
  <c r="K13" i="28"/>
  <c r="J13" i="28"/>
  <c r="I13" i="28"/>
  <c r="H13" i="28"/>
  <c r="T13" i="28" s="1"/>
  <c r="G13" i="28"/>
  <c r="F13" i="28"/>
  <c r="E13" i="28"/>
  <c r="D13" i="28"/>
  <c r="C13" i="28"/>
  <c r="S12" i="28"/>
  <c r="R12" i="28"/>
  <c r="Q12" i="28"/>
  <c r="P12" i="28"/>
  <c r="O12" i="28"/>
  <c r="N12" i="28"/>
  <c r="T12" i="28" s="1"/>
  <c r="M12" i="28"/>
  <c r="L12" i="28"/>
  <c r="X12" i="28" s="1"/>
  <c r="K12" i="28"/>
  <c r="V12" i="28" s="1"/>
  <c r="J12" i="28"/>
  <c r="I12" i="28"/>
  <c r="H12" i="28"/>
  <c r="G12" i="28"/>
  <c r="F12" i="28"/>
  <c r="E12" i="28"/>
  <c r="D12" i="28"/>
  <c r="C12" i="28"/>
  <c r="S11" i="28"/>
  <c r="R11" i="28"/>
  <c r="Q11" i="28"/>
  <c r="P11" i="28"/>
  <c r="O11" i="28"/>
  <c r="N11" i="28"/>
  <c r="M11" i="28"/>
  <c r="L11" i="28"/>
  <c r="K11" i="28"/>
  <c r="J11" i="28"/>
  <c r="I11" i="28"/>
  <c r="H11" i="28"/>
  <c r="Y11" i="28" s="1"/>
  <c r="G11" i="28"/>
  <c r="F11" i="28"/>
  <c r="E11" i="28"/>
  <c r="D11" i="28"/>
  <c r="C11" i="28"/>
  <c r="T11" i="28" s="1"/>
  <c r="S10" i="28"/>
  <c r="R10" i="28"/>
  <c r="Q10" i="28"/>
  <c r="P10" i="28"/>
  <c r="O10" i="28"/>
  <c r="N10" i="28"/>
  <c r="T10" i="28" s="1"/>
  <c r="M10" i="28"/>
  <c r="L10" i="28"/>
  <c r="X10" i="28" s="1"/>
  <c r="K10" i="28"/>
  <c r="V10" i="28" s="1"/>
  <c r="J10" i="28"/>
  <c r="I10" i="28"/>
  <c r="H10" i="28"/>
  <c r="G10" i="28"/>
  <c r="F10" i="28"/>
  <c r="E10" i="28"/>
  <c r="D10" i="28"/>
  <c r="C10" i="28"/>
  <c r="S9" i="28"/>
  <c r="R9" i="28"/>
  <c r="Q9" i="28"/>
  <c r="P9" i="28"/>
  <c r="O9" i="28"/>
  <c r="N9" i="28"/>
  <c r="M9" i="28"/>
  <c r="L9" i="28"/>
  <c r="K9" i="28"/>
  <c r="J9" i="28"/>
  <c r="I9" i="28"/>
  <c r="H9" i="28"/>
  <c r="Y9" i="28" s="1"/>
  <c r="G9" i="28"/>
  <c r="F9" i="28"/>
  <c r="E9" i="28"/>
  <c r="D9" i="28"/>
  <c r="C9" i="28"/>
  <c r="T9" i="28" s="1"/>
  <c r="S8" i="28"/>
  <c r="R8" i="28"/>
  <c r="Q8" i="28"/>
  <c r="P8" i="28"/>
  <c r="O8" i="28"/>
  <c r="N8" i="28"/>
  <c r="T8" i="28" s="1"/>
  <c r="M8" i="28"/>
  <c r="L8" i="28"/>
  <c r="X8" i="28" s="1"/>
  <c r="K8" i="28"/>
  <c r="V8" i="28" s="1"/>
  <c r="J8" i="28"/>
  <c r="I8" i="28"/>
  <c r="H8" i="28"/>
  <c r="G8" i="28"/>
  <c r="F8" i="28"/>
  <c r="E8" i="28"/>
  <c r="D8" i="28"/>
  <c r="C8" i="28"/>
  <c r="S7" i="28"/>
  <c r="R7" i="28"/>
  <c r="Q7" i="28"/>
  <c r="P7" i="28"/>
  <c r="O7" i="28"/>
  <c r="N7" i="28"/>
  <c r="M7" i="28"/>
  <c r="L7" i="28"/>
  <c r="K7" i="28"/>
  <c r="J7" i="28"/>
  <c r="I7" i="28"/>
  <c r="H7" i="28"/>
  <c r="Y7" i="28" s="1"/>
  <c r="G7" i="28"/>
  <c r="F7" i="28"/>
  <c r="E7" i="28"/>
  <c r="D7" i="28"/>
  <c r="C7" i="28"/>
  <c r="T7" i="28" s="1"/>
  <c r="S6" i="28"/>
  <c r="R6" i="28"/>
  <c r="Q6" i="28"/>
  <c r="P6" i="28"/>
  <c r="O6" i="28"/>
  <c r="N6" i="28"/>
  <c r="T6" i="28" s="1"/>
  <c r="M6" i="28"/>
  <c r="L6" i="28"/>
  <c r="X6" i="28" s="1"/>
  <c r="K6" i="28"/>
  <c r="V6" i="28" s="1"/>
  <c r="J6" i="28"/>
  <c r="I6" i="28"/>
  <c r="H6" i="28"/>
  <c r="G6" i="28"/>
  <c r="F6" i="28"/>
  <c r="E6" i="28"/>
  <c r="D6" i="28"/>
  <c r="C6" i="28"/>
  <c r="S5" i="28"/>
  <c r="R5" i="28"/>
  <c r="Q5" i="28"/>
  <c r="P5" i="28"/>
  <c r="O5" i="28"/>
  <c r="N5" i="28"/>
  <c r="M5" i="28"/>
  <c r="L5" i="28"/>
  <c r="K5" i="28"/>
  <c r="J5" i="28"/>
  <c r="I5" i="28"/>
  <c r="H5" i="28"/>
  <c r="Y5" i="28" s="1"/>
  <c r="G5" i="28"/>
  <c r="F5" i="28"/>
  <c r="E5" i="28"/>
  <c r="D5" i="28"/>
  <c r="C5" i="28"/>
  <c r="T5" i="28" s="1"/>
  <c r="B5" i="28"/>
  <c r="S4" i="28"/>
  <c r="R4" i="28"/>
  <c r="Q4" i="28"/>
  <c r="P4" i="28"/>
  <c r="O4" i="28"/>
  <c r="N4" i="28"/>
  <c r="T4" i="28" s="1"/>
  <c r="M4" i="28"/>
  <c r="L4" i="28"/>
  <c r="X4" i="28" s="1"/>
  <c r="K4" i="28"/>
  <c r="V4" i="28" s="1"/>
  <c r="J4" i="28"/>
  <c r="I4" i="28"/>
  <c r="Y4" i="28" s="1"/>
  <c r="H4" i="28"/>
  <c r="G4" i="28"/>
  <c r="F4" i="28"/>
  <c r="E4" i="28"/>
  <c r="D4" i="28"/>
  <c r="C4" i="28"/>
  <c r="B4" i="28"/>
  <c r="S3" i="28"/>
  <c r="R3" i="28"/>
  <c r="Q3" i="28"/>
  <c r="Q14" i="28" s="1"/>
  <c r="P3" i="28"/>
  <c r="P14" i="28" s="1"/>
  <c r="O3" i="28"/>
  <c r="O14" i="28" s="1"/>
  <c r="N3" i="28"/>
  <c r="M3" i="28"/>
  <c r="M14" i="28" s="1"/>
  <c r="L3" i="28"/>
  <c r="L14" i="28" s="1"/>
  <c r="K3" i="28"/>
  <c r="J3" i="28"/>
  <c r="I3" i="28"/>
  <c r="H3" i="28"/>
  <c r="Y3" i="28" s="1"/>
  <c r="G3" i="28"/>
  <c r="F3" i="28"/>
  <c r="E3" i="28"/>
  <c r="E14" i="28" s="1"/>
  <c r="D3" i="28"/>
  <c r="D14" i="28" s="1"/>
  <c r="C3" i="28"/>
  <c r="T3" i="28" s="1"/>
  <c r="B3" i="28"/>
  <c r="S2" i="28"/>
  <c r="R2" i="28"/>
  <c r="Q2" i="28"/>
  <c r="P2" i="28"/>
  <c r="O2" i="28"/>
  <c r="N2" i="28"/>
  <c r="T2" i="28" s="1"/>
  <c r="M2" i="28"/>
  <c r="L2" i="28"/>
  <c r="K2" i="28"/>
  <c r="J2" i="28"/>
  <c r="I2" i="28"/>
  <c r="H2" i="28"/>
  <c r="G2" i="28"/>
  <c r="F2" i="28"/>
  <c r="E2" i="28"/>
  <c r="D2" i="28"/>
  <c r="C2" i="28"/>
  <c r="B2" i="28"/>
  <c r="B14" i="28" s="1"/>
  <c r="B7" i="17" s="1"/>
  <c r="W13" i="28"/>
  <c r="X13" i="28"/>
  <c r="V13" i="28"/>
  <c r="U13" i="28"/>
  <c r="Y12" i="28"/>
  <c r="U12" i="28"/>
  <c r="W11" i="28"/>
  <c r="X11" i="28"/>
  <c r="V11" i="28"/>
  <c r="U11" i="28"/>
  <c r="Y10" i="28"/>
  <c r="U10" i="28"/>
  <c r="W9" i="28"/>
  <c r="X9" i="28"/>
  <c r="V9" i="28"/>
  <c r="U9" i="28"/>
  <c r="Y8" i="28"/>
  <c r="U8" i="28"/>
  <c r="W7" i="28"/>
  <c r="X7" i="28"/>
  <c r="V7" i="28"/>
  <c r="U7" i="28"/>
  <c r="Y6" i="28"/>
  <c r="U6" i="28"/>
  <c r="W5" i="28"/>
  <c r="X5" i="28"/>
  <c r="V5" i="28"/>
  <c r="U5" i="28"/>
  <c r="U4" i="28"/>
  <c r="X3" i="28"/>
  <c r="V3" i="28"/>
  <c r="S14" i="28"/>
  <c r="W2" i="28"/>
  <c r="K14" i="28"/>
  <c r="J14" i="28"/>
  <c r="I14" i="28"/>
  <c r="Y2" i="28"/>
  <c r="F14" i="28"/>
  <c r="S13" i="27"/>
  <c r="X13" i="27" s="1"/>
  <c r="R13" i="27"/>
  <c r="Q13" i="27"/>
  <c r="P13" i="27"/>
  <c r="O13" i="27"/>
  <c r="N13" i="27"/>
  <c r="M13" i="27"/>
  <c r="L13" i="27"/>
  <c r="K13" i="27"/>
  <c r="J13" i="27"/>
  <c r="I13" i="27"/>
  <c r="H13" i="27"/>
  <c r="G13" i="27"/>
  <c r="T13" i="27" s="1"/>
  <c r="F13" i="27"/>
  <c r="E13" i="27"/>
  <c r="D13" i="27"/>
  <c r="C13" i="27"/>
  <c r="S12" i="27"/>
  <c r="R12" i="27"/>
  <c r="Q12" i="27"/>
  <c r="P12" i="27"/>
  <c r="O12" i="27"/>
  <c r="N12" i="27"/>
  <c r="M12" i="27"/>
  <c r="W12" i="27" s="1"/>
  <c r="L12" i="27"/>
  <c r="K12" i="27"/>
  <c r="J12" i="27"/>
  <c r="I12" i="27"/>
  <c r="H12" i="27"/>
  <c r="G12" i="27"/>
  <c r="F12" i="27"/>
  <c r="E12" i="27"/>
  <c r="D12" i="27"/>
  <c r="C12" i="27"/>
  <c r="T12" i="27" s="1"/>
  <c r="S11" i="27"/>
  <c r="X11" i="27" s="1"/>
  <c r="R11" i="27"/>
  <c r="Q11" i="27"/>
  <c r="P11" i="27"/>
  <c r="O11" i="27"/>
  <c r="N11" i="27"/>
  <c r="M11" i="27"/>
  <c r="L11" i="27"/>
  <c r="K11" i="27"/>
  <c r="J11" i="27"/>
  <c r="I11" i="27"/>
  <c r="H11" i="27"/>
  <c r="G11" i="27"/>
  <c r="T11" i="27" s="1"/>
  <c r="F11" i="27"/>
  <c r="E11" i="27"/>
  <c r="D11" i="27"/>
  <c r="C11" i="27"/>
  <c r="U11" i="27" s="1"/>
  <c r="S10" i="27"/>
  <c r="R10" i="27"/>
  <c r="Q10" i="27"/>
  <c r="P10" i="27"/>
  <c r="O10" i="27"/>
  <c r="N10" i="27"/>
  <c r="M10" i="27"/>
  <c r="W10" i="27" s="1"/>
  <c r="L10" i="27"/>
  <c r="K10" i="27"/>
  <c r="J10" i="27"/>
  <c r="I10" i="27"/>
  <c r="H10" i="27"/>
  <c r="G10" i="27"/>
  <c r="F10" i="27"/>
  <c r="E10" i="27"/>
  <c r="D10" i="27"/>
  <c r="C10" i="27"/>
  <c r="T10" i="27" s="1"/>
  <c r="S9" i="27"/>
  <c r="X9" i="27" s="1"/>
  <c r="R9" i="27"/>
  <c r="Q9" i="27"/>
  <c r="P9" i="27"/>
  <c r="O9" i="27"/>
  <c r="N9" i="27"/>
  <c r="M9" i="27"/>
  <c r="L9" i="27"/>
  <c r="K9" i="27"/>
  <c r="J9" i="27"/>
  <c r="I9" i="27"/>
  <c r="H9" i="27"/>
  <c r="G9" i="27"/>
  <c r="T9" i="27" s="1"/>
  <c r="F9" i="27"/>
  <c r="E9" i="27"/>
  <c r="D9" i="27"/>
  <c r="C9" i="27"/>
  <c r="U9" i="27" s="1"/>
  <c r="S8" i="27"/>
  <c r="R8" i="27"/>
  <c r="Q8" i="27"/>
  <c r="P8" i="27"/>
  <c r="O8" i="27"/>
  <c r="N8" i="27"/>
  <c r="M8" i="27"/>
  <c r="W8" i="27" s="1"/>
  <c r="L8" i="27"/>
  <c r="K8" i="27"/>
  <c r="J8" i="27"/>
  <c r="I8" i="27"/>
  <c r="H8" i="27"/>
  <c r="G8" i="27"/>
  <c r="F8" i="27"/>
  <c r="E8" i="27"/>
  <c r="D8" i="27"/>
  <c r="C8" i="27"/>
  <c r="T8" i="27" s="1"/>
  <c r="S7" i="27"/>
  <c r="X7" i="27" s="1"/>
  <c r="R7" i="27"/>
  <c r="Q7" i="27"/>
  <c r="P7" i="27"/>
  <c r="O7" i="27"/>
  <c r="N7" i="27"/>
  <c r="M7" i="27"/>
  <c r="L7" i="27"/>
  <c r="K7" i="27"/>
  <c r="J7" i="27"/>
  <c r="I7" i="27"/>
  <c r="H7" i="27"/>
  <c r="G7" i="27"/>
  <c r="T7" i="27" s="1"/>
  <c r="F7" i="27"/>
  <c r="E7" i="27"/>
  <c r="D7" i="27"/>
  <c r="C7" i="27"/>
  <c r="U7" i="27" s="1"/>
  <c r="S6" i="27"/>
  <c r="R6" i="27"/>
  <c r="Q6" i="27"/>
  <c r="P6" i="27"/>
  <c r="O6" i="27"/>
  <c r="N6" i="27"/>
  <c r="M6" i="27"/>
  <c r="W6" i="27" s="1"/>
  <c r="L6" i="27"/>
  <c r="K6" i="27"/>
  <c r="J6" i="27"/>
  <c r="I6" i="27"/>
  <c r="H6" i="27"/>
  <c r="G6" i="27"/>
  <c r="F6" i="27"/>
  <c r="E6" i="27"/>
  <c r="D6" i="27"/>
  <c r="C6" i="27"/>
  <c r="T6" i="27" s="1"/>
  <c r="S5" i="27"/>
  <c r="X5" i="27" s="1"/>
  <c r="R5" i="27"/>
  <c r="Q5" i="27"/>
  <c r="P5" i="27"/>
  <c r="O5" i="27"/>
  <c r="N5" i="27"/>
  <c r="M5" i="27"/>
  <c r="L5" i="27"/>
  <c r="K5" i="27"/>
  <c r="J5" i="27"/>
  <c r="I5" i="27"/>
  <c r="H5" i="27"/>
  <c r="G5" i="27"/>
  <c r="T5" i="27" s="1"/>
  <c r="F5" i="27"/>
  <c r="E5" i="27"/>
  <c r="D5" i="27"/>
  <c r="C5" i="27"/>
  <c r="U5" i="27" s="1"/>
  <c r="S4" i="27"/>
  <c r="R4" i="27"/>
  <c r="Q4" i="27"/>
  <c r="P4" i="27"/>
  <c r="O4" i="27"/>
  <c r="N4" i="27"/>
  <c r="M4" i="27"/>
  <c r="W4" i="27" s="1"/>
  <c r="L4" i="27"/>
  <c r="K4" i="27"/>
  <c r="J4" i="27"/>
  <c r="I4" i="27"/>
  <c r="H4" i="27"/>
  <c r="G4" i="27"/>
  <c r="F4" i="27"/>
  <c r="E4" i="27"/>
  <c r="D4" i="27"/>
  <c r="C4" i="27"/>
  <c r="T4" i="27" s="1"/>
  <c r="S3" i="27"/>
  <c r="X3" i="27" s="1"/>
  <c r="R3" i="27"/>
  <c r="Q3" i="27"/>
  <c r="P3" i="27"/>
  <c r="O3" i="27"/>
  <c r="N3" i="27"/>
  <c r="M3" i="27"/>
  <c r="L3" i="27"/>
  <c r="K3" i="27"/>
  <c r="J3" i="27"/>
  <c r="J14" i="27" s="1"/>
  <c r="I3" i="27"/>
  <c r="H3" i="27"/>
  <c r="H14" i="27" s="1"/>
  <c r="G3" i="27"/>
  <c r="T3" i="27" s="1"/>
  <c r="F3" i="27"/>
  <c r="F14" i="27" s="1"/>
  <c r="E3" i="27"/>
  <c r="D3" i="27"/>
  <c r="C3" i="27"/>
  <c r="U3" i="27" s="1"/>
  <c r="S2" i="27"/>
  <c r="S14" i="27" s="1"/>
  <c r="R2" i="27"/>
  <c r="Q2" i="27"/>
  <c r="P2" i="27"/>
  <c r="O2" i="27"/>
  <c r="N2" i="27"/>
  <c r="M2" i="27"/>
  <c r="M14" i="27" s="1"/>
  <c r="L2" i="27"/>
  <c r="L14" i="27" s="1"/>
  <c r="K2" i="27"/>
  <c r="J2" i="27"/>
  <c r="I2" i="27"/>
  <c r="Y2" i="27" s="1"/>
  <c r="H2" i="27"/>
  <c r="G2" i="27"/>
  <c r="G14" i="27" s="1"/>
  <c r="F2" i="27"/>
  <c r="E2" i="27"/>
  <c r="D2" i="27"/>
  <c r="C2" i="27"/>
  <c r="T2" i="27" s="1"/>
  <c r="V13" i="27"/>
  <c r="W13" i="27"/>
  <c r="U13" i="27"/>
  <c r="V12" i="27"/>
  <c r="X12" i="27"/>
  <c r="Y12" i="27"/>
  <c r="U12" i="27"/>
  <c r="V11" i="27"/>
  <c r="W11" i="27"/>
  <c r="V10" i="27"/>
  <c r="X10" i="27"/>
  <c r="Y10" i="27"/>
  <c r="U10" i="27"/>
  <c r="V9" i="27"/>
  <c r="W9" i="27"/>
  <c r="V8" i="27"/>
  <c r="X8" i="27"/>
  <c r="Y8" i="27"/>
  <c r="U8" i="27"/>
  <c r="V7" i="27"/>
  <c r="W7" i="27"/>
  <c r="V6" i="27"/>
  <c r="X6" i="27"/>
  <c r="Y6" i="27"/>
  <c r="U6" i="27"/>
  <c r="V5" i="27"/>
  <c r="W5" i="27"/>
  <c r="V4" i="27"/>
  <c r="X4" i="27"/>
  <c r="Y4" i="27"/>
  <c r="U4" i="27"/>
  <c r="V3" i="27"/>
  <c r="W3" i="27"/>
  <c r="V2" i="27"/>
  <c r="Q14" i="27"/>
  <c r="P14" i="27"/>
  <c r="O14" i="27"/>
  <c r="W2" i="27"/>
  <c r="K14" i="27"/>
  <c r="E14" i="27"/>
  <c r="D14" i="27"/>
  <c r="U2" i="27"/>
  <c r="S13" i="26"/>
  <c r="R13" i="26"/>
  <c r="Q13" i="26"/>
  <c r="P13" i="26"/>
  <c r="O13" i="26"/>
  <c r="N13" i="26"/>
  <c r="M13" i="26"/>
  <c r="W13" i="26" s="1"/>
  <c r="L13" i="26"/>
  <c r="K13" i="26"/>
  <c r="J13" i="26"/>
  <c r="I13" i="26"/>
  <c r="H13" i="26"/>
  <c r="Y13" i="26" s="1"/>
  <c r="G13" i="26"/>
  <c r="F13" i="26"/>
  <c r="E13" i="26"/>
  <c r="D13" i="26"/>
  <c r="C13" i="26"/>
  <c r="S12" i="26"/>
  <c r="R12" i="26"/>
  <c r="Q12" i="26"/>
  <c r="P12" i="26"/>
  <c r="O12" i="26"/>
  <c r="N12" i="26"/>
  <c r="M12" i="26"/>
  <c r="L12" i="26"/>
  <c r="K12" i="26"/>
  <c r="V12" i="26" s="1"/>
  <c r="J12" i="26"/>
  <c r="I12" i="26"/>
  <c r="H12" i="26"/>
  <c r="G12" i="26"/>
  <c r="Y12" i="26" s="1"/>
  <c r="F12" i="26"/>
  <c r="E12" i="26"/>
  <c r="D12" i="26"/>
  <c r="C12" i="26"/>
  <c r="T12" i="26" s="1"/>
  <c r="S11" i="26"/>
  <c r="R11" i="26"/>
  <c r="Q11" i="26"/>
  <c r="P11" i="26"/>
  <c r="O11" i="26"/>
  <c r="N11" i="26"/>
  <c r="M11" i="26"/>
  <c r="W11" i="26" s="1"/>
  <c r="L11" i="26"/>
  <c r="K11" i="26"/>
  <c r="J11" i="26"/>
  <c r="I11" i="26"/>
  <c r="H11" i="26"/>
  <c r="Y11" i="26" s="1"/>
  <c r="G11" i="26"/>
  <c r="F11" i="26"/>
  <c r="E11" i="26"/>
  <c r="D11" i="26"/>
  <c r="C11" i="26"/>
  <c r="U11" i="26" s="1"/>
  <c r="S10" i="26"/>
  <c r="X10" i="26" s="1"/>
  <c r="R10" i="26"/>
  <c r="Q10" i="26"/>
  <c r="P10" i="26"/>
  <c r="O10" i="26"/>
  <c r="N10" i="26"/>
  <c r="W10" i="26" s="1"/>
  <c r="M10" i="26"/>
  <c r="L10" i="26"/>
  <c r="K10" i="26"/>
  <c r="J10" i="26"/>
  <c r="I10" i="26"/>
  <c r="H10" i="26"/>
  <c r="G10" i="26"/>
  <c r="F10" i="26"/>
  <c r="E10" i="26"/>
  <c r="D10" i="26"/>
  <c r="C10" i="26"/>
  <c r="T10" i="26" s="1"/>
  <c r="S9" i="26"/>
  <c r="R9" i="26"/>
  <c r="Q9" i="26"/>
  <c r="P9" i="26"/>
  <c r="O9" i="26"/>
  <c r="N9" i="26"/>
  <c r="M9" i="26"/>
  <c r="W9" i="26" s="1"/>
  <c r="L9" i="26"/>
  <c r="K9" i="26"/>
  <c r="J9" i="26"/>
  <c r="I9" i="26"/>
  <c r="H9" i="26"/>
  <c r="G9" i="26"/>
  <c r="F9" i="26"/>
  <c r="E9" i="26"/>
  <c r="D9" i="26"/>
  <c r="C9" i="26"/>
  <c r="T9" i="26" s="1"/>
  <c r="S8" i="26"/>
  <c r="X8" i="26" s="1"/>
  <c r="R8" i="26"/>
  <c r="Q8" i="26"/>
  <c r="P8" i="26"/>
  <c r="O8" i="26"/>
  <c r="N8" i="26"/>
  <c r="W8" i="26" s="1"/>
  <c r="M8" i="26"/>
  <c r="L8" i="26"/>
  <c r="K8" i="26"/>
  <c r="V8" i="26" s="1"/>
  <c r="J8" i="26"/>
  <c r="I8" i="26"/>
  <c r="H8" i="26"/>
  <c r="G8" i="26"/>
  <c r="Y8" i="26" s="1"/>
  <c r="F8" i="26"/>
  <c r="E8" i="26"/>
  <c r="D8" i="26"/>
  <c r="C8" i="26"/>
  <c r="S7" i="26"/>
  <c r="R7" i="26"/>
  <c r="Q7" i="26"/>
  <c r="P7" i="26"/>
  <c r="O7" i="26"/>
  <c r="N7" i="26"/>
  <c r="M7" i="26"/>
  <c r="W7" i="26" s="1"/>
  <c r="L7" i="26"/>
  <c r="K7" i="26"/>
  <c r="J7" i="26"/>
  <c r="I7" i="26"/>
  <c r="H7" i="26"/>
  <c r="Y7" i="26" s="1"/>
  <c r="G7" i="26"/>
  <c r="F7" i="26"/>
  <c r="E7" i="26"/>
  <c r="D7" i="26"/>
  <c r="C7" i="26"/>
  <c r="U7" i="26" s="1"/>
  <c r="S6" i="26"/>
  <c r="X6" i="26" s="1"/>
  <c r="R6" i="26"/>
  <c r="Q6" i="26"/>
  <c r="P6" i="26"/>
  <c r="O6" i="26"/>
  <c r="N6" i="26"/>
  <c r="W6" i="26" s="1"/>
  <c r="M6" i="26"/>
  <c r="L6" i="26"/>
  <c r="K6" i="26"/>
  <c r="J6" i="26"/>
  <c r="I6" i="26"/>
  <c r="H6" i="26"/>
  <c r="G6" i="26"/>
  <c r="Y6" i="26" s="1"/>
  <c r="F6" i="26"/>
  <c r="E6" i="26"/>
  <c r="D6" i="26"/>
  <c r="C6" i="26"/>
  <c r="S5" i="26"/>
  <c r="R5" i="26"/>
  <c r="Q5" i="26"/>
  <c r="P5" i="26"/>
  <c r="O5" i="26"/>
  <c r="N5" i="26"/>
  <c r="M5" i="26"/>
  <c r="W5" i="26" s="1"/>
  <c r="L5" i="26"/>
  <c r="K5" i="26"/>
  <c r="J5" i="26"/>
  <c r="I5" i="26"/>
  <c r="H5" i="26"/>
  <c r="G5" i="26"/>
  <c r="Y5" i="26" s="1"/>
  <c r="F5" i="26"/>
  <c r="E5" i="26"/>
  <c r="D5" i="26"/>
  <c r="C5" i="26"/>
  <c r="T5" i="26" s="1"/>
  <c r="S4" i="26"/>
  <c r="X4" i="26" s="1"/>
  <c r="R4" i="26"/>
  <c r="Q4" i="26"/>
  <c r="P4" i="26"/>
  <c r="O4" i="26"/>
  <c r="N4" i="26"/>
  <c r="M4" i="26"/>
  <c r="L4" i="26"/>
  <c r="K4" i="26"/>
  <c r="V4" i="26" s="1"/>
  <c r="J4" i="26"/>
  <c r="I4" i="26"/>
  <c r="H4" i="26"/>
  <c r="G4" i="26"/>
  <c r="Y4" i="26" s="1"/>
  <c r="F4" i="26"/>
  <c r="E4" i="26"/>
  <c r="D4" i="26"/>
  <c r="C4" i="26"/>
  <c r="U4" i="26" s="1"/>
  <c r="S3" i="26"/>
  <c r="R3" i="26"/>
  <c r="Q3" i="26"/>
  <c r="Q14" i="26" s="1"/>
  <c r="P3" i="26"/>
  <c r="O3" i="26"/>
  <c r="N3" i="26"/>
  <c r="M3" i="26"/>
  <c r="M14" i="26" s="1"/>
  <c r="L3" i="26"/>
  <c r="K3" i="26"/>
  <c r="J3" i="26"/>
  <c r="I3" i="26"/>
  <c r="H3" i="26"/>
  <c r="G3" i="26"/>
  <c r="Y3" i="26" s="1"/>
  <c r="F3" i="26"/>
  <c r="E3" i="26"/>
  <c r="E14" i="26" s="1"/>
  <c r="D3" i="26"/>
  <c r="C3" i="26"/>
  <c r="U3" i="26" s="1"/>
  <c r="S2" i="26"/>
  <c r="S14" i="26" s="1"/>
  <c r="R2" i="26"/>
  <c r="Q2" i="26"/>
  <c r="P2" i="26"/>
  <c r="P14" i="26" s="1"/>
  <c r="O2" i="26"/>
  <c r="O14" i="26" s="1"/>
  <c r="N2" i="26"/>
  <c r="W2" i="26" s="1"/>
  <c r="M2" i="26"/>
  <c r="L2" i="26"/>
  <c r="K2" i="26"/>
  <c r="V2" i="26" s="1"/>
  <c r="J2" i="26"/>
  <c r="J14" i="26" s="1"/>
  <c r="I2" i="26"/>
  <c r="I14" i="26" s="1"/>
  <c r="H2" i="26"/>
  <c r="H14" i="26" s="1"/>
  <c r="G2" i="26"/>
  <c r="Y2" i="26" s="1"/>
  <c r="F2" i="26"/>
  <c r="E2" i="26"/>
  <c r="D2" i="26"/>
  <c r="D14" i="26" s="1"/>
  <c r="C2" i="26"/>
  <c r="C14" i="26" s="1"/>
  <c r="B14" i="26"/>
  <c r="X13" i="26"/>
  <c r="V13" i="26"/>
  <c r="T13" i="26"/>
  <c r="W12" i="26"/>
  <c r="X12" i="26"/>
  <c r="X11" i="26"/>
  <c r="V11" i="26"/>
  <c r="V10" i="26"/>
  <c r="Y10" i="26"/>
  <c r="X9" i="26"/>
  <c r="V9" i="26"/>
  <c r="Y9" i="26"/>
  <c r="T8" i="26"/>
  <c r="V7" i="26"/>
  <c r="X7" i="26"/>
  <c r="V6" i="26"/>
  <c r="V5" i="26"/>
  <c r="X5" i="26"/>
  <c r="W4" i="26"/>
  <c r="V3" i="26"/>
  <c r="X3" i="26"/>
  <c r="L14" i="26"/>
  <c r="K14" i="26"/>
  <c r="F14" i="26"/>
  <c r="T12" i="25"/>
  <c r="W11" i="25"/>
  <c r="W9" i="25"/>
  <c r="X9" i="25"/>
  <c r="X7" i="25"/>
  <c r="T7" i="25"/>
  <c r="U5" i="25"/>
  <c r="W4" i="25"/>
  <c r="V4" i="25"/>
  <c r="T4" i="25"/>
  <c r="Q14" i="25"/>
  <c r="O14" i="25"/>
  <c r="N14" i="25"/>
  <c r="W3" i="25"/>
  <c r="E14" i="25"/>
  <c r="C14" i="25"/>
  <c r="B14" i="25"/>
  <c r="S14" i="25"/>
  <c r="R14" i="25"/>
  <c r="G14" i="25"/>
  <c r="F14" i="25"/>
  <c r="W13" i="25"/>
  <c r="T13" i="25"/>
  <c r="V13" i="25"/>
  <c r="Y13" i="25"/>
  <c r="U13" i="25"/>
  <c r="W12" i="25"/>
  <c r="X12" i="25"/>
  <c r="V12" i="25"/>
  <c r="X11" i="25"/>
  <c r="V11" i="25"/>
  <c r="T11" i="25"/>
  <c r="U11" i="25"/>
  <c r="W10" i="25"/>
  <c r="X10" i="25"/>
  <c r="V10" i="25"/>
  <c r="T10" i="25"/>
  <c r="U10" i="25"/>
  <c r="V9" i="25"/>
  <c r="T9" i="25"/>
  <c r="U9" i="25"/>
  <c r="V8" i="25"/>
  <c r="W8" i="25"/>
  <c r="X8" i="25"/>
  <c r="T8" i="25"/>
  <c r="U8" i="25"/>
  <c r="V7" i="25"/>
  <c r="W7" i="25"/>
  <c r="V6" i="25"/>
  <c r="W6" i="25"/>
  <c r="X6" i="25"/>
  <c r="T6" i="25"/>
  <c r="U6" i="25"/>
  <c r="V5" i="25"/>
  <c r="W5" i="25"/>
  <c r="X5" i="25"/>
  <c r="T5" i="25"/>
  <c r="X4" i="25"/>
  <c r="V3" i="25"/>
  <c r="X3" i="25"/>
  <c r="T3" i="25"/>
  <c r="U3" i="25"/>
  <c r="V2" i="25"/>
  <c r="P14" i="25"/>
  <c r="W2" i="25"/>
  <c r="L14" i="25"/>
  <c r="K14" i="25"/>
  <c r="J14" i="25"/>
  <c r="I14" i="25"/>
  <c r="H14" i="25"/>
  <c r="U2" i="25"/>
  <c r="S13" i="24"/>
  <c r="R13" i="24"/>
  <c r="Q13" i="24"/>
  <c r="P13" i="24"/>
  <c r="O13" i="24"/>
  <c r="N13" i="24"/>
  <c r="M13" i="24"/>
  <c r="W13" i="24" s="1"/>
  <c r="L13" i="24"/>
  <c r="X13" i="24" s="1"/>
  <c r="K13" i="24"/>
  <c r="J13" i="24"/>
  <c r="I13" i="24"/>
  <c r="H13" i="24"/>
  <c r="G13" i="24"/>
  <c r="F13" i="24"/>
  <c r="E13" i="24"/>
  <c r="D13" i="24"/>
  <c r="C13" i="24"/>
  <c r="U13" i="24" s="1"/>
  <c r="S12" i="24"/>
  <c r="R12" i="24"/>
  <c r="Q12" i="24"/>
  <c r="P12" i="24"/>
  <c r="O12" i="24"/>
  <c r="N12" i="24"/>
  <c r="M12" i="24"/>
  <c r="L12" i="24"/>
  <c r="X12" i="24" s="1"/>
  <c r="K12" i="24"/>
  <c r="J12" i="24"/>
  <c r="I12" i="24"/>
  <c r="H12" i="24"/>
  <c r="G12" i="24"/>
  <c r="Y12" i="24" s="1"/>
  <c r="F12" i="24"/>
  <c r="E12" i="24"/>
  <c r="D12" i="24"/>
  <c r="C12" i="24"/>
  <c r="S11" i="24"/>
  <c r="R11" i="24"/>
  <c r="Q11" i="24"/>
  <c r="P11" i="24"/>
  <c r="O11" i="24"/>
  <c r="N11" i="24"/>
  <c r="M11" i="24"/>
  <c r="W11" i="24" s="1"/>
  <c r="L11" i="24"/>
  <c r="X11" i="24" s="1"/>
  <c r="K11" i="24"/>
  <c r="J11" i="24"/>
  <c r="I11" i="24"/>
  <c r="H11" i="24"/>
  <c r="Y11" i="24" s="1"/>
  <c r="G11" i="24"/>
  <c r="F11" i="24"/>
  <c r="E11" i="24"/>
  <c r="D11" i="24"/>
  <c r="C11" i="24"/>
  <c r="U11" i="24" s="1"/>
  <c r="S10" i="24"/>
  <c r="R10" i="24"/>
  <c r="Q10" i="24"/>
  <c r="P10" i="24"/>
  <c r="O10" i="24"/>
  <c r="N10" i="24"/>
  <c r="W10" i="24" s="1"/>
  <c r="M10" i="24"/>
  <c r="L10" i="24"/>
  <c r="K10" i="24"/>
  <c r="J10" i="24"/>
  <c r="I10" i="24"/>
  <c r="H10" i="24"/>
  <c r="G10" i="24"/>
  <c r="F10" i="24"/>
  <c r="U10" i="24" s="1"/>
  <c r="E10" i="24"/>
  <c r="D10" i="24"/>
  <c r="C10" i="24"/>
  <c r="S9" i="24"/>
  <c r="R9" i="24"/>
  <c r="Q9" i="24"/>
  <c r="P9" i="24"/>
  <c r="O9" i="24"/>
  <c r="N9" i="24"/>
  <c r="M9" i="24"/>
  <c r="W9" i="24" s="1"/>
  <c r="L9" i="24"/>
  <c r="X9" i="24" s="1"/>
  <c r="K9" i="24"/>
  <c r="J9" i="24"/>
  <c r="I9" i="24"/>
  <c r="H9" i="24"/>
  <c r="Y9" i="24" s="1"/>
  <c r="G9" i="24"/>
  <c r="F9" i="24"/>
  <c r="E9" i="24"/>
  <c r="D9" i="24"/>
  <c r="C9" i="24"/>
  <c r="U9" i="24" s="1"/>
  <c r="S8" i="24"/>
  <c r="X8" i="24" s="1"/>
  <c r="R8" i="24"/>
  <c r="Q8" i="24"/>
  <c r="P8" i="24"/>
  <c r="O8" i="24"/>
  <c r="N8" i="24"/>
  <c r="W8" i="24" s="1"/>
  <c r="M8" i="24"/>
  <c r="L8" i="24"/>
  <c r="K8" i="24"/>
  <c r="J8" i="24"/>
  <c r="I8" i="24"/>
  <c r="H8" i="24"/>
  <c r="G8" i="24"/>
  <c r="Y8" i="24" s="1"/>
  <c r="F8" i="24"/>
  <c r="U8" i="24" s="1"/>
  <c r="E8" i="24"/>
  <c r="D8" i="24"/>
  <c r="C8" i="24"/>
  <c r="S7" i="24"/>
  <c r="R7" i="24"/>
  <c r="Q7" i="24"/>
  <c r="P7" i="24"/>
  <c r="O7" i="24"/>
  <c r="N7" i="24"/>
  <c r="M7" i="24"/>
  <c r="L7" i="24"/>
  <c r="X7" i="24" s="1"/>
  <c r="K7" i="24"/>
  <c r="J7" i="24"/>
  <c r="I7" i="24"/>
  <c r="H7" i="24"/>
  <c r="Y7" i="24" s="1"/>
  <c r="G7" i="24"/>
  <c r="F7" i="24"/>
  <c r="E7" i="24"/>
  <c r="D7" i="24"/>
  <c r="C7" i="24"/>
  <c r="U7" i="24" s="1"/>
  <c r="S6" i="24"/>
  <c r="X6" i="24" s="1"/>
  <c r="R6" i="24"/>
  <c r="Q6" i="24"/>
  <c r="P6" i="24"/>
  <c r="O6" i="24"/>
  <c r="N6" i="24"/>
  <c r="M6" i="24"/>
  <c r="L6" i="24"/>
  <c r="K6" i="24"/>
  <c r="V6" i="24" s="1"/>
  <c r="J6" i="24"/>
  <c r="I6" i="24"/>
  <c r="H6" i="24"/>
  <c r="G6" i="24"/>
  <c r="Y6" i="24" s="1"/>
  <c r="F6" i="24"/>
  <c r="E6" i="24"/>
  <c r="D6" i="24"/>
  <c r="C6" i="24"/>
  <c r="U6" i="24" s="1"/>
  <c r="S5" i="24"/>
  <c r="R5" i="24"/>
  <c r="Q5" i="24"/>
  <c r="P5" i="24"/>
  <c r="O5" i="24"/>
  <c r="N5" i="24"/>
  <c r="M5" i="24"/>
  <c r="W5" i="24" s="1"/>
  <c r="L5" i="24"/>
  <c r="K5" i="24"/>
  <c r="J5" i="24"/>
  <c r="I5" i="24"/>
  <c r="H5" i="24"/>
  <c r="Y5" i="24" s="1"/>
  <c r="G5" i="24"/>
  <c r="F5" i="24"/>
  <c r="E5" i="24"/>
  <c r="D5" i="24"/>
  <c r="C5" i="24"/>
  <c r="S4" i="24"/>
  <c r="R4" i="24"/>
  <c r="Q4" i="24"/>
  <c r="P4" i="24"/>
  <c r="O4" i="24"/>
  <c r="N4" i="24"/>
  <c r="W4" i="24" s="1"/>
  <c r="M4" i="24"/>
  <c r="L4" i="24"/>
  <c r="X4" i="24" s="1"/>
  <c r="K4" i="24"/>
  <c r="J4" i="24"/>
  <c r="I4" i="24"/>
  <c r="H4" i="24"/>
  <c r="G4" i="24"/>
  <c r="Y4" i="24" s="1"/>
  <c r="F4" i="24"/>
  <c r="U4" i="24" s="1"/>
  <c r="E4" i="24"/>
  <c r="D4" i="24"/>
  <c r="C4" i="24"/>
  <c r="S3" i="24"/>
  <c r="R3" i="24"/>
  <c r="Q3" i="24"/>
  <c r="Q14" i="24" s="1"/>
  <c r="P3" i="24"/>
  <c r="O3" i="24"/>
  <c r="O14" i="24" s="1"/>
  <c r="N3" i="24"/>
  <c r="M3" i="24"/>
  <c r="W3" i="24" s="1"/>
  <c r="L3" i="24"/>
  <c r="X3" i="24" s="1"/>
  <c r="K3" i="24"/>
  <c r="J3" i="24"/>
  <c r="I3" i="24"/>
  <c r="H3" i="24"/>
  <c r="G3" i="24"/>
  <c r="F3" i="24"/>
  <c r="E3" i="24"/>
  <c r="E14" i="24" s="1"/>
  <c r="D3" i="24"/>
  <c r="C3" i="24"/>
  <c r="S2" i="24"/>
  <c r="S14" i="24" s="1"/>
  <c r="R2" i="24"/>
  <c r="R14" i="24" s="1"/>
  <c r="Q2" i="24"/>
  <c r="P2" i="24"/>
  <c r="P14" i="24" s="1"/>
  <c r="O2" i="24"/>
  <c r="N2" i="24"/>
  <c r="N14" i="24" s="1"/>
  <c r="M2" i="24"/>
  <c r="L2" i="24"/>
  <c r="K2" i="24"/>
  <c r="V2" i="24" s="1"/>
  <c r="V14" i="24" s="1"/>
  <c r="J2" i="24"/>
  <c r="I2" i="24"/>
  <c r="I14" i="24" s="1"/>
  <c r="H2" i="24"/>
  <c r="H14" i="24" s="1"/>
  <c r="G2" i="24"/>
  <c r="Y2" i="24" s="1"/>
  <c r="Y14" i="24" s="1"/>
  <c r="F2" i="24"/>
  <c r="F14" i="24" s="1"/>
  <c r="E2" i="24"/>
  <c r="D2" i="24"/>
  <c r="D14" i="24" s="1"/>
  <c r="C2" i="24"/>
  <c r="C14" i="24" s="1"/>
  <c r="V13" i="24"/>
  <c r="Y13" i="24"/>
  <c r="W12" i="24"/>
  <c r="V12" i="24"/>
  <c r="U12" i="24"/>
  <c r="V11" i="24"/>
  <c r="V10" i="24"/>
  <c r="X10" i="24"/>
  <c r="Y10" i="24"/>
  <c r="V9" i="24"/>
  <c r="V8" i="24"/>
  <c r="W7" i="24"/>
  <c r="V7" i="24"/>
  <c r="W6" i="24"/>
  <c r="V5" i="24"/>
  <c r="U5" i="24"/>
  <c r="X5" i="24"/>
  <c r="V4" i="24"/>
  <c r="V3" i="24"/>
  <c r="U3" i="24"/>
  <c r="Y3" i="24"/>
  <c r="W2" i="24"/>
  <c r="K14" i="24"/>
  <c r="J14" i="24"/>
  <c r="B14" i="24" l="1"/>
  <c r="B2" i="17" s="1"/>
  <c r="B2" i="18" s="1"/>
  <c r="V3" i="29"/>
  <c r="W3" i="29"/>
  <c r="W14" i="29" s="1"/>
  <c r="T14" i="29"/>
  <c r="Y14" i="29"/>
  <c r="R14" i="29"/>
  <c r="H14" i="29"/>
  <c r="U2" i="29"/>
  <c r="U14" i="29" s="1"/>
  <c r="V2" i="29"/>
  <c r="N14" i="29"/>
  <c r="X2" i="29"/>
  <c r="X14" i="29" s="1"/>
  <c r="T14" i="28"/>
  <c r="C14" i="28"/>
  <c r="W4" i="28"/>
  <c r="W14" i="28" s="1"/>
  <c r="W6" i="28"/>
  <c r="W8" i="28"/>
  <c r="W10" i="28"/>
  <c r="W12" i="28"/>
  <c r="Y14" i="28"/>
  <c r="H14" i="28"/>
  <c r="U3" i="28"/>
  <c r="Y13" i="28"/>
  <c r="W3" i="28"/>
  <c r="N14" i="28"/>
  <c r="R14" i="28"/>
  <c r="G14" i="28"/>
  <c r="U2" i="28"/>
  <c r="U14" i="28" s="1"/>
  <c r="V2" i="28"/>
  <c r="V14" i="28" s="1"/>
  <c r="X2" i="28"/>
  <c r="X14" i="28" s="1"/>
  <c r="V14" i="27"/>
  <c r="Y5" i="27"/>
  <c r="Y7" i="27"/>
  <c r="Y9" i="27"/>
  <c r="Y11" i="27"/>
  <c r="Y13" i="27"/>
  <c r="Y3" i="27"/>
  <c r="Y14" i="27"/>
  <c r="W14" i="27"/>
  <c r="U14" i="27"/>
  <c r="T14" i="27"/>
  <c r="N14" i="27"/>
  <c r="R14" i="27"/>
  <c r="C14" i="27"/>
  <c r="I14" i="27"/>
  <c r="X2" i="27"/>
  <c r="X14" i="27" s="1"/>
  <c r="T2" i="26"/>
  <c r="T4" i="26"/>
  <c r="W3" i="26"/>
  <c r="T3" i="26"/>
  <c r="T6" i="26"/>
  <c r="W14" i="26"/>
  <c r="Y14" i="26"/>
  <c r="V14" i="26"/>
  <c r="R14" i="26"/>
  <c r="N14" i="26"/>
  <c r="G14" i="26"/>
  <c r="T7" i="26"/>
  <c r="T11" i="26"/>
  <c r="U2" i="26"/>
  <c r="U5" i="26"/>
  <c r="U6" i="26"/>
  <c r="U8" i="26"/>
  <c r="U9" i="26"/>
  <c r="U10" i="26"/>
  <c r="U12" i="26"/>
  <c r="U13" i="26"/>
  <c r="X2" i="26"/>
  <c r="X14" i="26" s="1"/>
  <c r="U7" i="25"/>
  <c r="U12" i="25"/>
  <c r="U14" i="25" s="1"/>
  <c r="U4" i="25"/>
  <c r="W14" i="25"/>
  <c r="V14" i="25"/>
  <c r="X2" i="25"/>
  <c r="X14" i="25" s="1"/>
  <c r="Y5" i="25"/>
  <c r="Y7" i="25"/>
  <c r="Y10" i="25"/>
  <c r="Y11" i="25"/>
  <c r="Y12" i="25"/>
  <c r="M14" i="25"/>
  <c r="Y2" i="25"/>
  <c r="Y3" i="25"/>
  <c r="Y4" i="25"/>
  <c r="Y6" i="25"/>
  <c r="Y8" i="25"/>
  <c r="Y9" i="25"/>
  <c r="D14" i="25"/>
  <c r="X13" i="25"/>
  <c r="T2" i="25"/>
  <c r="T14" i="25" s="1"/>
  <c r="U2" i="24"/>
  <c r="U14" i="24" s="1"/>
  <c r="M14" i="24"/>
  <c r="L14" i="24"/>
  <c r="W14" i="24"/>
  <c r="G14" i="24"/>
  <c r="T3" i="24"/>
  <c r="T5" i="24"/>
  <c r="T7" i="24"/>
  <c r="T12" i="24"/>
  <c r="T9" i="24"/>
  <c r="T11" i="24"/>
  <c r="T8" i="24"/>
  <c r="T10" i="24"/>
  <c r="T13" i="24"/>
  <c r="T2" i="24"/>
  <c r="T4" i="24"/>
  <c r="T6" i="24"/>
  <c r="X2" i="24"/>
  <c r="X14" i="24" s="1"/>
  <c r="V14" i="29" l="1"/>
  <c r="T14" i="26"/>
  <c r="U14" i="26"/>
  <c r="Y14" i="25"/>
  <c r="T14" i="24"/>
  <c r="T3" i="15" l="1"/>
  <c r="T4" i="15"/>
  <c r="T5" i="15"/>
  <c r="T6" i="15"/>
  <c r="T7" i="15"/>
  <c r="T8" i="15"/>
  <c r="T9" i="15"/>
  <c r="T10" i="15"/>
  <c r="T11" i="15"/>
  <c r="T12" i="15"/>
  <c r="T13" i="15"/>
  <c r="T14" i="15"/>
  <c r="T15" i="15"/>
  <c r="T16" i="15"/>
  <c r="T17" i="15"/>
  <c r="T18" i="15"/>
  <c r="T19" i="15"/>
  <c r="T20" i="15"/>
  <c r="T21" i="15"/>
  <c r="T22" i="15"/>
  <c r="T23" i="15"/>
  <c r="T24" i="15"/>
  <c r="T25" i="15"/>
  <c r="T26" i="15"/>
  <c r="T27" i="15"/>
  <c r="T28" i="15"/>
  <c r="T29" i="15"/>
  <c r="T30" i="15"/>
  <c r="T31" i="15"/>
  <c r="T32" i="15"/>
  <c r="T33" i="15"/>
  <c r="T34" i="15"/>
  <c r="T35" i="15"/>
  <c r="T36" i="15"/>
  <c r="T37" i="15"/>
  <c r="T38" i="15"/>
  <c r="T39" i="15"/>
  <c r="T40" i="15"/>
  <c r="T41" i="15"/>
  <c r="T42" i="15"/>
  <c r="T43" i="15"/>
  <c r="T44" i="15"/>
  <c r="T45" i="15"/>
  <c r="T46" i="15"/>
  <c r="T47" i="15"/>
  <c r="T48" i="15"/>
  <c r="T49" i="15"/>
  <c r="T50" i="15"/>
  <c r="T51" i="15"/>
  <c r="T52" i="15"/>
  <c r="T53" i="15"/>
  <c r="D54" i="15" l="1"/>
  <c r="C54" i="10" l="1"/>
  <c r="E2" i="16" l="1"/>
  <c r="E3" i="16"/>
  <c r="E4" i="16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C3" i="16"/>
  <c r="C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C2" i="16"/>
  <c r="U5" i="12"/>
  <c r="U6" i="12"/>
  <c r="U7" i="12"/>
  <c r="U8" i="12"/>
  <c r="U9" i="12"/>
  <c r="U10" i="12"/>
  <c r="U11" i="12"/>
  <c r="U12" i="12"/>
  <c r="U13" i="12"/>
  <c r="U14" i="12"/>
  <c r="U15" i="12"/>
  <c r="U16" i="12"/>
  <c r="U17" i="12"/>
  <c r="U18" i="12"/>
  <c r="U19" i="12"/>
  <c r="U20" i="12"/>
  <c r="U21" i="12"/>
  <c r="U22" i="12"/>
  <c r="U23" i="12"/>
  <c r="U24" i="12"/>
  <c r="U25" i="12"/>
  <c r="U26" i="12"/>
  <c r="U27" i="12"/>
  <c r="U28" i="12"/>
  <c r="U29" i="12"/>
  <c r="U30" i="12"/>
  <c r="U31" i="12"/>
  <c r="U32" i="12"/>
  <c r="U33" i="12"/>
  <c r="U34" i="12"/>
  <c r="U35" i="12"/>
  <c r="U36" i="12"/>
  <c r="U37" i="12"/>
  <c r="U38" i="12"/>
  <c r="U39" i="12"/>
  <c r="U40" i="12"/>
  <c r="U41" i="12"/>
  <c r="U42" i="12"/>
  <c r="U43" i="12"/>
  <c r="U44" i="12"/>
  <c r="U45" i="12"/>
  <c r="U46" i="12"/>
  <c r="U47" i="12"/>
  <c r="U48" i="12"/>
  <c r="U49" i="12"/>
  <c r="U50" i="12"/>
  <c r="U51" i="12"/>
  <c r="U52" i="12"/>
  <c r="U53" i="12"/>
  <c r="U3" i="12"/>
  <c r="U4" i="12"/>
  <c r="U2" i="12"/>
  <c r="U3" i="15"/>
  <c r="U4" i="15"/>
  <c r="U5" i="15"/>
  <c r="U6" i="15"/>
  <c r="U7" i="15"/>
  <c r="U8" i="15"/>
  <c r="U9" i="15"/>
  <c r="U10" i="15"/>
  <c r="U11" i="15"/>
  <c r="U12" i="15"/>
  <c r="U13" i="15"/>
  <c r="U14" i="15"/>
  <c r="U15" i="15"/>
  <c r="U16" i="15"/>
  <c r="U17" i="15"/>
  <c r="U18" i="15"/>
  <c r="U19" i="15"/>
  <c r="U20" i="15"/>
  <c r="U21" i="15"/>
  <c r="U22" i="15"/>
  <c r="U23" i="15"/>
  <c r="U24" i="15"/>
  <c r="U25" i="15"/>
  <c r="U26" i="15"/>
  <c r="U27" i="15"/>
  <c r="U28" i="15"/>
  <c r="U29" i="15"/>
  <c r="U30" i="15"/>
  <c r="U31" i="15"/>
  <c r="U32" i="15"/>
  <c r="U33" i="15"/>
  <c r="U34" i="15"/>
  <c r="U35" i="15"/>
  <c r="U36" i="15"/>
  <c r="U37" i="15"/>
  <c r="U38" i="15"/>
  <c r="U39" i="15"/>
  <c r="U40" i="15"/>
  <c r="U41" i="15"/>
  <c r="U42" i="15"/>
  <c r="U43" i="15"/>
  <c r="U44" i="15"/>
  <c r="U45" i="15"/>
  <c r="U46" i="15"/>
  <c r="U47" i="15"/>
  <c r="U48" i="15"/>
  <c r="U49" i="15"/>
  <c r="U50" i="15"/>
  <c r="U51" i="15"/>
  <c r="U52" i="15"/>
  <c r="U53" i="15"/>
  <c r="U2" i="15"/>
  <c r="U3" i="14"/>
  <c r="U4" i="14"/>
  <c r="U5" i="14"/>
  <c r="U6" i="14"/>
  <c r="U7" i="14"/>
  <c r="U8" i="14"/>
  <c r="U9" i="14"/>
  <c r="U10" i="14"/>
  <c r="U11" i="14"/>
  <c r="U12" i="14"/>
  <c r="U13" i="14"/>
  <c r="U14" i="14"/>
  <c r="U15" i="14"/>
  <c r="U16" i="14"/>
  <c r="U17" i="14"/>
  <c r="U18" i="14"/>
  <c r="U19" i="14"/>
  <c r="U20" i="14"/>
  <c r="U21" i="14"/>
  <c r="U22" i="14"/>
  <c r="U23" i="14"/>
  <c r="U24" i="14"/>
  <c r="U25" i="14"/>
  <c r="U26" i="14"/>
  <c r="U27" i="14"/>
  <c r="U28" i="14"/>
  <c r="U29" i="14"/>
  <c r="U30" i="14"/>
  <c r="U31" i="14"/>
  <c r="U32" i="14"/>
  <c r="U33" i="14"/>
  <c r="U34" i="14"/>
  <c r="U35" i="14"/>
  <c r="U36" i="14"/>
  <c r="U37" i="14"/>
  <c r="U38" i="14"/>
  <c r="U39" i="14"/>
  <c r="U40" i="14"/>
  <c r="U41" i="14"/>
  <c r="U42" i="14"/>
  <c r="U43" i="14"/>
  <c r="U44" i="14"/>
  <c r="U45" i="14"/>
  <c r="U46" i="14"/>
  <c r="U47" i="14"/>
  <c r="U48" i="14"/>
  <c r="U49" i="14"/>
  <c r="U50" i="14"/>
  <c r="U51" i="14"/>
  <c r="U52" i="14"/>
  <c r="U53" i="14"/>
  <c r="U2" i="14"/>
  <c r="U3" i="13"/>
  <c r="U4" i="13"/>
  <c r="U5" i="13"/>
  <c r="U6" i="13"/>
  <c r="U7" i="13"/>
  <c r="U8" i="13"/>
  <c r="U9" i="13"/>
  <c r="U10" i="13"/>
  <c r="U11" i="13"/>
  <c r="U12" i="13"/>
  <c r="U13" i="13"/>
  <c r="U14" i="13"/>
  <c r="U15" i="13"/>
  <c r="U16" i="13"/>
  <c r="U17" i="13"/>
  <c r="U18" i="13"/>
  <c r="U19" i="13"/>
  <c r="U20" i="13"/>
  <c r="U21" i="13"/>
  <c r="U22" i="13"/>
  <c r="U23" i="13"/>
  <c r="U24" i="13"/>
  <c r="U25" i="13"/>
  <c r="U26" i="13"/>
  <c r="U27" i="13"/>
  <c r="U28" i="13"/>
  <c r="U29" i="13"/>
  <c r="U30" i="13"/>
  <c r="U31" i="13"/>
  <c r="U32" i="13"/>
  <c r="U33" i="13"/>
  <c r="U34" i="13"/>
  <c r="U35" i="13"/>
  <c r="U36" i="13"/>
  <c r="U37" i="13"/>
  <c r="U38" i="13"/>
  <c r="U39" i="13"/>
  <c r="U40" i="13"/>
  <c r="U41" i="13"/>
  <c r="U42" i="13"/>
  <c r="U43" i="13"/>
  <c r="U44" i="13"/>
  <c r="U45" i="13"/>
  <c r="U46" i="13"/>
  <c r="U47" i="13"/>
  <c r="U48" i="13"/>
  <c r="U49" i="13"/>
  <c r="U50" i="13"/>
  <c r="U51" i="13"/>
  <c r="U52" i="13"/>
  <c r="U53" i="13"/>
  <c r="U2" i="13"/>
  <c r="U3" i="10"/>
  <c r="U4" i="10"/>
  <c r="U5" i="10"/>
  <c r="U6" i="10"/>
  <c r="U7" i="10"/>
  <c r="U8" i="10"/>
  <c r="U9" i="10"/>
  <c r="U10" i="10"/>
  <c r="U11" i="10"/>
  <c r="U12" i="10"/>
  <c r="U13" i="10"/>
  <c r="U14" i="10"/>
  <c r="U15" i="10"/>
  <c r="U16" i="10"/>
  <c r="U17" i="10"/>
  <c r="U18" i="10"/>
  <c r="U19" i="10"/>
  <c r="U20" i="10"/>
  <c r="U21" i="10"/>
  <c r="U22" i="10"/>
  <c r="U23" i="10"/>
  <c r="U24" i="10"/>
  <c r="U25" i="10"/>
  <c r="U26" i="10"/>
  <c r="U27" i="10"/>
  <c r="U28" i="10"/>
  <c r="U29" i="10"/>
  <c r="U30" i="10"/>
  <c r="U31" i="10"/>
  <c r="U32" i="10"/>
  <c r="U33" i="10"/>
  <c r="U34" i="10"/>
  <c r="U35" i="10"/>
  <c r="U36" i="10"/>
  <c r="U37" i="10"/>
  <c r="U38" i="10"/>
  <c r="U39" i="10"/>
  <c r="U40" i="10"/>
  <c r="U41" i="10"/>
  <c r="U42" i="10"/>
  <c r="U43" i="10"/>
  <c r="U44" i="10"/>
  <c r="U45" i="10"/>
  <c r="U46" i="10"/>
  <c r="U47" i="10"/>
  <c r="U48" i="10"/>
  <c r="U49" i="10"/>
  <c r="U50" i="10"/>
  <c r="U51" i="10"/>
  <c r="U52" i="10"/>
  <c r="U53" i="10"/>
  <c r="U2" i="10"/>
  <c r="U3" i="11"/>
  <c r="U4" i="11"/>
  <c r="U5" i="11"/>
  <c r="U6" i="11"/>
  <c r="U7" i="11"/>
  <c r="U8" i="11"/>
  <c r="U9" i="11"/>
  <c r="U10" i="11"/>
  <c r="U11" i="11"/>
  <c r="U12" i="11"/>
  <c r="U13" i="11"/>
  <c r="U14" i="11"/>
  <c r="U15" i="11"/>
  <c r="U16" i="11"/>
  <c r="U17" i="11"/>
  <c r="U18" i="11"/>
  <c r="U19" i="11"/>
  <c r="U20" i="11"/>
  <c r="U21" i="11"/>
  <c r="U22" i="11"/>
  <c r="U23" i="11"/>
  <c r="U24" i="11"/>
  <c r="U25" i="11"/>
  <c r="U26" i="11"/>
  <c r="U27" i="11"/>
  <c r="U28" i="11"/>
  <c r="U29" i="11"/>
  <c r="U30" i="11"/>
  <c r="U31" i="11"/>
  <c r="U32" i="11"/>
  <c r="U33" i="11"/>
  <c r="U34" i="11"/>
  <c r="U35" i="11"/>
  <c r="U36" i="11"/>
  <c r="U37" i="11"/>
  <c r="U38" i="11"/>
  <c r="U39" i="11"/>
  <c r="U40" i="11"/>
  <c r="U41" i="11"/>
  <c r="U42" i="11"/>
  <c r="U43" i="11"/>
  <c r="U44" i="11"/>
  <c r="U45" i="11"/>
  <c r="U46" i="11"/>
  <c r="U47" i="11"/>
  <c r="U48" i="11"/>
  <c r="U49" i="11"/>
  <c r="U50" i="11"/>
  <c r="U51" i="11"/>
  <c r="U52" i="11"/>
  <c r="U53" i="11"/>
  <c r="U2" i="11"/>
  <c r="U54" i="10" l="1"/>
  <c r="M3" i="16"/>
  <c r="B65" i="17" l="1"/>
  <c r="H92" i="17"/>
  <c r="F92" i="17"/>
  <c r="S54" i="10"/>
  <c r="L54" i="10"/>
  <c r="K54" i="10"/>
  <c r="J54" i="10"/>
  <c r="K2" i="18" l="1"/>
  <c r="V2" i="18" s="1"/>
  <c r="J2" i="18"/>
  <c r="S6" i="18"/>
  <c r="S2" i="16" l="1"/>
  <c r="R3" i="16"/>
  <c r="R4" i="16"/>
  <c r="R5" i="16"/>
  <c r="R6" i="16"/>
  <c r="R7" i="16"/>
  <c r="R8" i="16"/>
  <c r="R9" i="16"/>
  <c r="R10" i="16"/>
  <c r="R11" i="16"/>
  <c r="R12" i="16"/>
  <c r="R13" i="16"/>
  <c r="R14" i="16"/>
  <c r="R15" i="16"/>
  <c r="R16" i="16"/>
  <c r="R17" i="16"/>
  <c r="R18" i="16"/>
  <c r="R19" i="16"/>
  <c r="R20" i="16"/>
  <c r="R21" i="16"/>
  <c r="R22" i="16"/>
  <c r="R23" i="16"/>
  <c r="R24" i="16"/>
  <c r="R25" i="16"/>
  <c r="R26" i="16"/>
  <c r="R27" i="16"/>
  <c r="R28" i="16"/>
  <c r="R29" i="16"/>
  <c r="R30" i="16"/>
  <c r="R31" i="16"/>
  <c r="R32" i="16"/>
  <c r="R33" i="16"/>
  <c r="R34" i="16"/>
  <c r="R35" i="16"/>
  <c r="R36" i="16"/>
  <c r="R37" i="16"/>
  <c r="R38" i="16"/>
  <c r="R39" i="16"/>
  <c r="R40" i="16"/>
  <c r="R41" i="16"/>
  <c r="R42" i="16"/>
  <c r="R43" i="16"/>
  <c r="R44" i="16"/>
  <c r="R45" i="16"/>
  <c r="R46" i="16"/>
  <c r="R47" i="16"/>
  <c r="R48" i="16"/>
  <c r="R49" i="16"/>
  <c r="R50" i="16"/>
  <c r="R51" i="16"/>
  <c r="R52" i="16"/>
  <c r="R53" i="16"/>
  <c r="R2" i="16"/>
  <c r="S3" i="16"/>
  <c r="F3" i="16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2" i="16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U49" i="16" l="1"/>
  <c r="U48" i="16"/>
  <c r="U41" i="16"/>
  <c r="U40" i="16"/>
  <c r="U33" i="16"/>
  <c r="U32" i="16"/>
  <c r="U25" i="16"/>
  <c r="U24" i="16"/>
  <c r="U17" i="16"/>
  <c r="U16" i="16"/>
  <c r="U15" i="16"/>
  <c r="U9" i="16"/>
  <c r="U8" i="16"/>
  <c r="U7" i="16"/>
  <c r="U47" i="16"/>
  <c r="U39" i="16"/>
  <c r="U31" i="16"/>
  <c r="U23" i="16"/>
  <c r="U52" i="16"/>
  <c r="U12" i="16"/>
  <c r="U36" i="16"/>
  <c r="U20" i="16"/>
  <c r="U51" i="16"/>
  <c r="U43" i="16"/>
  <c r="U35" i="16"/>
  <c r="U27" i="16"/>
  <c r="U19" i="16"/>
  <c r="U11" i="16"/>
  <c r="U3" i="16"/>
  <c r="U44" i="16"/>
  <c r="U28" i="16"/>
  <c r="U4" i="16"/>
  <c r="U50" i="16"/>
  <c r="U42" i="16"/>
  <c r="U34" i="16"/>
  <c r="U26" i="16"/>
  <c r="U18" i="16"/>
  <c r="U10" i="16"/>
  <c r="U46" i="16"/>
  <c r="U22" i="16"/>
  <c r="U38" i="16"/>
  <c r="U30" i="16"/>
  <c r="U14" i="16"/>
  <c r="U6" i="16"/>
  <c r="U53" i="16"/>
  <c r="U45" i="16"/>
  <c r="U37" i="16"/>
  <c r="U29" i="16"/>
  <c r="U21" i="16"/>
  <c r="U13" i="16"/>
  <c r="U5" i="16"/>
  <c r="R3" i="22"/>
  <c r="F3" i="22"/>
  <c r="D3" i="22"/>
  <c r="F54" i="16"/>
  <c r="C54" i="11" l="1"/>
  <c r="T11" i="11"/>
  <c r="R54" i="10"/>
  <c r="P6" i="16"/>
  <c r="G53" i="16"/>
  <c r="H53" i="16"/>
  <c r="I53" i="16"/>
  <c r="J53" i="16"/>
  <c r="K53" i="16"/>
  <c r="V53" i="16" s="1"/>
  <c r="L53" i="16"/>
  <c r="M53" i="16"/>
  <c r="N53" i="16"/>
  <c r="O53" i="16"/>
  <c r="P53" i="16"/>
  <c r="Q53" i="16"/>
  <c r="S53" i="16"/>
  <c r="B53" i="16"/>
  <c r="T3" i="11"/>
  <c r="V3" i="11"/>
  <c r="W3" i="11"/>
  <c r="X3" i="11"/>
  <c r="Y3" i="11"/>
  <c r="T4" i="11"/>
  <c r="V4" i="11"/>
  <c r="W4" i="11"/>
  <c r="X4" i="11"/>
  <c r="Y4" i="11"/>
  <c r="T5" i="11"/>
  <c r="V5" i="11"/>
  <c r="W5" i="11"/>
  <c r="X5" i="11"/>
  <c r="Y5" i="11"/>
  <c r="T6" i="11"/>
  <c r="V6" i="11"/>
  <c r="W6" i="11"/>
  <c r="X6" i="11"/>
  <c r="Y6" i="11"/>
  <c r="T7" i="11"/>
  <c r="V7" i="11"/>
  <c r="W7" i="11"/>
  <c r="X7" i="11"/>
  <c r="Y7" i="11"/>
  <c r="T8" i="11"/>
  <c r="V8" i="11"/>
  <c r="W8" i="11"/>
  <c r="X8" i="11"/>
  <c r="Y8" i="11"/>
  <c r="T9" i="11"/>
  <c r="V9" i="11"/>
  <c r="W9" i="11"/>
  <c r="X9" i="11"/>
  <c r="Y9" i="11"/>
  <c r="T10" i="11"/>
  <c r="V10" i="11"/>
  <c r="W10" i="11"/>
  <c r="X10" i="11"/>
  <c r="Y10" i="11"/>
  <c r="V11" i="11"/>
  <c r="W11" i="11"/>
  <c r="X11" i="11"/>
  <c r="Y11" i="11"/>
  <c r="T12" i="11"/>
  <c r="V12" i="11"/>
  <c r="W12" i="11"/>
  <c r="X12" i="11"/>
  <c r="Y12" i="11"/>
  <c r="T13" i="11"/>
  <c r="V13" i="11"/>
  <c r="W13" i="11"/>
  <c r="X13" i="11"/>
  <c r="Y13" i="11"/>
  <c r="T14" i="11"/>
  <c r="V14" i="11"/>
  <c r="W14" i="11"/>
  <c r="X14" i="11"/>
  <c r="Y14" i="11"/>
  <c r="T15" i="11"/>
  <c r="V15" i="11"/>
  <c r="W15" i="11"/>
  <c r="X15" i="11"/>
  <c r="Y15" i="11"/>
  <c r="T16" i="11"/>
  <c r="V16" i="11"/>
  <c r="W16" i="11"/>
  <c r="X16" i="11"/>
  <c r="Y16" i="11"/>
  <c r="T17" i="11"/>
  <c r="V17" i="11"/>
  <c r="W17" i="11"/>
  <c r="X17" i="11"/>
  <c r="Y17" i="11"/>
  <c r="T18" i="11"/>
  <c r="V18" i="11"/>
  <c r="W18" i="11"/>
  <c r="X18" i="11"/>
  <c r="Y18" i="11"/>
  <c r="T19" i="11"/>
  <c r="V19" i="11"/>
  <c r="W19" i="11"/>
  <c r="X19" i="11"/>
  <c r="Y19" i="11"/>
  <c r="T20" i="11"/>
  <c r="V20" i="11"/>
  <c r="W20" i="11"/>
  <c r="X20" i="11"/>
  <c r="Y20" i="11"/>
  <c r="T21" i="11"/>
  <c r="V21" i="11"/>
  <c r="W21" i="11"/>
  <c r="X21" i="11"/>
  <c r="Y21" i="11"/>
  <c r="T22" i="11"/>
  <c r="V22" i="11"/>
  <c r="W22" i="11"/>
  <c r="X22" i="11"/>
  <c r="Y22" i="11"/>
  <c r="T23" i="11"/>
  <c r="V23" i="11"/>
  <c r="W23" i="11"/>
  <c r="X23" i="11"/>
  <c r="Y23" i="11"/>
  <c r="T24" i="11"/>
  <c r="V24" i="11"/>
  <c r="W24" i="11"/>
  <c r="X24" i="11"/>
  <c r="Y24" i="11"/>
  <c r="T25" i="11"/>
  <c r="V25" i="11"/>
  <c r="W25" i="11"/>
  <c r="X25" i="11"/>
  <c r="Y25" i="11"/>
  <c r="T26" i="11"/>
  <c r="V26" i="11"/>
  <c r="W26" i="11"/>
  <c r="X26" i="11"/>
  <c r="Y26" i="11"/>
  <c r="T27" i="11"/>
  <c r="V27" i="11"/>
  <c r="W27" i="11"/>
  <c r="X27" i="11"/>
  <c r="Y27" i="11"/>
  <c r="T28" i="11"/>
  <c r="V28" i="11"/>
  <c r="W28" i="11"/>
  <c r="X28" i="11"/>
  <c r="Y28" i="11"/>
  <c r="T29" i="11"/>
  <c r="V29" i="11"/>
  <c r="W29" i="11"/>
  <c r="X29" i="11"/>
  <c r="Y29" i="11"/>
  <c r="T30" i="11"/>
  <c r="V30" i="11"/>
  <c r="W30" i="11"/>
  <c r="X30" i="11"/>
  <c r="Y30" i="11"/>
  <c r="T31" i="11"/>
  <c r="V31" i="11"/>
  <c r="W31" i="11"/>
  <c r="X31" i="11"/>
  <c r="Y31" i="11"/>
  <c r="T32" i="11"/>
  <c r="V32" i="11"/>
  <c r="W32" i="11"/>
  <c r="X32" i="11"/>
  <c r="Y32" i="11"/>
  <c r="T33" i="11"/>
  <c r="V33" i="11"/>
  <c r="W33" i="11"/>
  <c r="X33" i="11"/>
  <c r="Y33" i="11"/>
  <c r="T34" i="11"/>
  <c r="V34" i="11"/>
  <c r="W34" i="11"/>
  <c r="X34" i="11"/>
  <c r="Y34" i="11"/>
  <c r="T35" i="11"/>
  <c r="V35" i="11"/>
  <c r="W35" i="11"/>
  <c r="X35" i="11"/>
  <c r="Y35" i="11"/>
  <c r="T36" i="11"/>
  <c r="V36" i="11"/>
  <c r="W36" i="11"/>
  <c r="X36" i="11"/>
  <c r="Y36" i="11"/>
  <c r="Y2" i="11"/>
  <c r="Y37" i="11"/>
  <c r="Y38" i="11"/>
  <c r="Y39" i="11"/>
  <c r="Y40" i="11"/>
  <c r="Y41" i="11"/>
  <c r="Y42" i="11"/>
  <c r="Y43" i="11"/>
  <c r="Y44" i="11"/>
  <c r="Y45" i="11"/>
  <c r="Y46" i="11"/>
  <c r="Y47" i="11"/>
  <c r="Y48" i="11"/>
  <c r="Y49" i="11"/>
  <c r="Y50" i="11"/>
  <c r="Y51" i="11"/>
  <c r="Y52" i="11"/>
  <c r="Y53" i="11"/>
  <c r="T37" i="11"/>
  <c r="V37" i="11"/>
  <c r="W37" i="11"/>
  <c r="X37" i="11"/>
  <c r="T38" i="11"/>
  <c r="V38" i="11"/>
  <c r="W38" i="11"/>
  <c r="X38" i="11"/>
  <c r="T39" i="11"/>
  <c r="V39" i="11"/>
  <c r="W39" i="11"/>
  <c r="X39" i="11"/>
  <c r="X2" i="11"/>
  <c r="X40" i="11"/>
  <c r="X41" i="11"/>
  <c r="X42" i="11"/>
  <c r="X43" i="11"/>
  <c r="X44" i="11"/>
  <c r="X45" i="11"/>
  <c r="X46" i="11"/>
  <c r="X47" i="11"/>
  <c r="X48" i="11"/>
  <c r="X49" i="11"/>
  <c r="X50" i="11"/>
  <c r="X51" i="11"/>
  <c r="X52" i="11"/>
  <c r="X53" i="11"/>
  <c r="T40" i="11"/>
  <c r="V40" i="11"/>
  <c r="W40" i="11"/>
  <c r="T41" i="11"/>
  <c r="V41" i="11"/>
  <c r="V2" i="11"/>
  <c r="V42" i="11"/>
  <c r="V43" i="11"/>
  <c r="V44" i="11"/>
  <c r="V45" i="11"/>
  <c r="V46" i="11"/>
  <c r="V47" i="11"/>
  <c r="V48" i="11"/>
  <c r="V49" i="11"/>
  <c r="V50" i="11"/>
  <c r="V51" i="11"/>
  <c r="V52" i="11"/>
  <c r="V53" i="11"/>
  <c r="W41" i="11"/>
  <c r="T42" i="11"/>
  <c r="W42" i="11"/>
  <c r="T43" i="11"/>
  <c r="W43" i="11"/>
  <c r="T44" i="11"/>
  <c r="W44" i="11"/>
  <c r="T45" i="11"/>
  <c r="W45" i="11"/>
  <c r="T46" i="11"/>
  <c r="W46" i="11"/>
  <c r="T47" i="11"/>
  <c r="W47" i="11"/>
  <c r="T48" i="11"/>
  <c r="W48" i="11"/>
  <c r="T49" i="11"/>
  <c r="W49" i="11"/>
  <c r="T50" i="11"/>
  <c r="W50" i="11"/>
  <c r="T51" i="11"/>
  <c r="W51" i="11"/>
  <c r="T52" i="11"/>
  <c r="W52" i="11"/>
  <c r="T53" i="11"/>
  <c r="W53" i="11"/>
  <c r="T3" i="13"/>
  <c r="V3" i="13"/>
  <c r="W3" i="13"/>
  <c r="X3" i="13"/>
  <c r="Y3" i="13"/>
  <c r="T4" i="13"/>
  <c r="V4" i="13"/>
  <c r="W4" i="13"/>
  <c r="X4" i="13"/>
  <c r="Y4" i="13"/>
  <c r="T5" i="13"/>
  <c r="V5" i="13"/>
  <c r="W5" i="13"/>
  <c r="X5" i="13"/>
  <c r="Y5" i="13"/>
  <c r="T6" i="13"/>
  <c r="V6" i="13"/>
  <c r="W6" i="13"/>
  <c r="X6" i="13"/>
  <c r="Y6" i="13"/>
  <c r="T7" i="13"/>
  <c r="V7" i="13"/>
  <c r="W7" i="13"/>
  <c r="X7" i="13"/>
  <c r="Y7" i="13"/>
  <c r="T8" i="13"/>
  <c r="V8" i="13"/>
  <c r="W8" i="13"/>
  <c r="X8" i="13"/>
  <c r="Y8" i="13"/>
  <c r="T9" i="13"/>
  <c r="V9" i="13"/>
  <c r="W9" i="13"/>
  <c r="X9" i="13"/>
  <c r="Y9" i="13"/>
  <c r="T10" i="13"/>
  <c r="V10" i="13"/>
  <c r="W10" i="13"/>
  <c r="X10" i="13"/>
  <c r="Y10" i="13"/>
  <c r="T11" i="13"/>
  <c r="V11" i="13"/>
  <c r="W11" i="13"/>
  <c r="X11" i="13"/>
  <c r="Y11" i="13"/>
  <c r="T12" i="13"/>
  <c r="V12" i="13"/>
  <c r="W12" i="13"/>
  <c r="X12" i="13"/>
  <c r="Y12" i="13"/>
  <c r="T13" i="13"/>
  <c r="V13" i="13"/>
  <c r="W13" i="13"/>
  <c r="X13" i="13"/>
  <c r="Y13" i="13"/>
  <c r="T14" i="13"/>
  <c r="V14" i="13"/>
  <c r="W14" i="13"/>
  <c r="X14" i="13"/>
  <c r="Y14" i="13"/>
  <c r="T15" i="13"/>
  <c r="V15" i="13"/>
  <c r="W15" i="13"/>
  <c r="X15" i="13"/>
  <c r="Y15" i="13"/>
  <c r="T16" i="13"/>
  <c r="V16" i="13"/>
  <c r="W16" i="13"/>
  <c r="X16" i="13"/>
  <c r="Y16" i="13"/>
  <c r="T17" i="13"/>
  <c r="V17" i="13"/>
  <c r="W17" i="13"/>
  <c r="X17" i="13"/>
  <c r="Y17" i="13"/>
  <c r="T18" i="13"/>
  <c r="V18" i="13"/>
  <c r="W18" i="13"/>
  <c r="X18" i="13"/>
  <c r="Y18" i="13"/>
  <c r="T19" i="13"/>
  <c r="V19" i="13"/>
  <c r="W19" i="13"/>
  <c r="X19" i="13"/>
  <c r="Y19" i="13"/>
  <c r="T20" i="13"/>
  <c r="V20" i="13"/>
  <c r="W20" i="13"/>
  <c r="X20" i="13"/>
  <c r="Y20" i="13"/>
  <c r="T21" i="13"/>
  <c r="V21" i="13"/>
  <c r="W21" i="13"/>
  <c r="X21" i="13"/>
  <c r="Y21" i="13"/>
  <c r="T22" i="13"/>
  <c r="V22" i="13"/>
  <c r="W22" i="13"/>
  <c r="X22" i="13"/>
  <c r="Y22" i="13"/>
  <c r="T23" i="13"/>
  <c r="V23" i="13"/>
  <c r="W23" i="13"/>
  <c r="X23" i="13"/>
  <c r="Y23" i="13"/>
  <c r="T24" i="13"/>
  <c r="V24" i="13"/>
  <c r="W24" i="13"/>
  <c r="X24" i="13"/>
  <c r="Y24" i="13"/>
  <c r="T25" i="13"/>
  <c r="V25" i="13"/>
  <c r="W25" i="13"/>
  <c r="X25" i="13"/>
  <c r="Y25" i="13"/>
  <c r="T26" i="13"/>
  <c r="V26" i="13"/>
  <c r="W26" i="13"/>
  <c r="X26" i="13"/>
  <c r="Y26" i="13"/>
  <c r="T27" i="13"/>
  <c r="V27" i="13"/>
  <c r="W27" i="13"/>
  <c r="X27" i="13"/>
  <c r="Y27" i="13"/>
  <c r="T28" i="13"/>
  <c r="V28" i="13"/>
  <c r="W28" i="13"/>
  <c r="X28" i="13"/>
  <c r="Y28" i="13"/>
  <c r="T29" i="13"/>
  <c r="V29" i="13"/>
  <c r="W29" i="13"/>
  <c r="X29" i="13"/>
  <c r="Y29" i="13"/>
  <c r="T30" i="13"/>
  <c r="M2" i="13"/>
  <c r="N2" i="13"/>
  <c r="O2" i="13"/>
  <c r="O54" i="13" s="1"/>
  <c r="O4" i="18" s="1"/>
  <c r="P2" i="13"/>
  <c r="Q2" i="13"/>
  <c r="T31" i="13"/>
  <c r="T32" i="13"/>
  <c r="T33" i="13"/>
  <c r="T34" i="13"/>
  <c r="T35" i="13"/>
  <c r="T36" i="13"/>
  <c r="T37" i="13"/>
  <c r="T38" i="13"/>
  <c r="T39" i="13"/>
  <c r="T40" i="13"/>
  <c r="T41" i="13"/>
  <c r="T42" i="13"/>
  <c r="T43" i="13"/>
  <c r="T44" i="13"/>
  <c r="T45" i="13"/>
  <c r="T46" i="13"/>
  <c r="T47" i="13"/>
  <c r="T48" i="13"/>
  <c r="T49" i="13"/>
  <c r="T50" i="13"/>
  <c r="T51" i="13"/>
  <c r="T52" i="13"/>
  <c r="T53" i="13"/>
  <c r="V30" i="13"/>
  <c r="W30" i="13"/>
  <c r="X30" i="13"/>
  <c r="Y30" i="13"/>
  <c r="V31" i="13"/>
  <c r="W31" i="13"/>
  <c r="X31" i="13"/>
  <c r="Y31" i="13"/>
  <c r="V32" i="13"/>
  <c r="W32" i="13"/>
  <c r="X32" i="13"/>
  <c r="Y32" i="13"/>
  <c r="V33" i="13"/>
  <c r="W33" i="13"/>
  <c r="X33" i="13"/>
  <c r="Y33" i="13"/>
  <c r="V34" i="13"/>
  <c r="W34" i="13"/>
  <c r="X34" i="13"/>
  <c r="Y34" i="13"/>
  <c r="V35" i="13"/>
  <c r="W35" i="13"/>
  <c r="X35" i="13"/>
  <c r="Y35" i="13"/>
  <c r="V36" i="13"/>
  <c r="W36" i="13"/>
  <c r="X36" i="13"/>
  <c r="Y36" i="13"/>
  <c r="V37" i="13"/>
  <c r="W37" i="13"/>
  <c r="X37" i="13"/>
  <c r="Y37" i="13"/>
  <c r="Y38" i="13"/>
  <c r="Y39" i="13"/>
  <c r="Y40" i="13"/>
  <c r="Y41" i="13"/>
  <c r="Y42" i="13"/>
  <c r="Y43" i="13"/>
  <c r="Y44" i="13"/>
  <c r="Y45" i="13"/>
  <c r="Y46" i="13"/>
  <c r="Y47" i="13"/>
  <c r="Y48" i="13"/>
  <c r="Y49" i="13"/>
  <c r="Y50" i="13"/>
  <c r="Y51" i="13"/>
  <c r="Y52" i="13"/>
  <c r="Y53" i="13"/>
  <c r="V38" i="13"/>
  <c r="W38" i="13"/>
  <c r="X38" i="13"/>
  <c r="V39" i="13"/>
  <c r="W39" i="13"/>
  <c r="X39" i="13"/>
  <c r="X2" i="13"/>
  <c r="X40" i="13"/>
  <c r="X41" i="13"/>
  <c r="X42" i="13"/>
  <c r="X43" i="13"/>
  <c r="X44" i="13"/>
  <c r="X45" i="13"/>
  <c r="X46" i="13"/>
  <c r="X47" i="13"/>
  <c r="X48" i="13"/>
  <c r="X49" i="13"/>
  <c r="X50" i="13"/>
  <c r="X51" i="13"/>
  <c r="X52" i="13"/>
  <c r="X53" i="13"/>
  <c r="V40" i="13"/>
  <c r="W40" i="13"/>
  <c r="V41" i="13"/>
  <c r="W41" i="13"/>
  <c r="V42" i="13"/>
  <c r="W42" i="13"/>
  <c r="V43" i="13"/>
  <c r="W43" i="13"/>
  <c r="V44" i="13"/>
  <c r="W44" i="13"/>
  <c r="V45" i="13"/>
  <c r="W45" i="13"/>
  <c r="V46" i="13"/>
  <c r="W46" i="13"/>
  <c r="V47" i="13"/>
  <c r="W47" i="13"/>
  <c r="V48" i="13"/>
  <c r="W48" i="13"/>
  <c r="V49" i="13"/>
  <c r="W49" i="13"/>
  <c r="V50" i="13"/>
  <c r="W50" i="13"/>
  <c r="V51" i="13"/>
  <c r="W51" i="13"/>
  <c r="V52" i="13"/>
  <c r="W52" i="13"/>
  <c r="V53" i="13"/>
  <c r="W53" i="13"/>
  <c r="T3" i="14"/>
  <c r="V3" i="14"/>
  <c r="W3" i="14"/>
  <c r="X3" i="14"/>
  <c r="Y3" i="14"/>
  <c r="T4" i="14"/>
  <c r="V4" i="14"/>
  <c r="W4" i="14"/>
  <c r="X4" i="14"/>
  <c r="Y4" i="14"/>
  <c r="T5" i="14"/>
  <c r="V5" i="14"/>
  <c r="W5" i="14"/>
  <c r="X5" i="14"/>
  <c r="Y5" i="14"/>
  <c r="T6" i="14"/>
  <c r="V6" i="14"/>
  <c r="W6" i="14"/>
  <c r="X6" i="14"/>
  <c r="Y6" i="14"/>
  <c r="T7" i="14"/>
  <c r="V7" i="14"/>
  <c r="W7" i="14"/>
  <c r="X7" i="14"/>
  <c r="Y7" i="14"/>
  <c r="T8" i="14"/>
  <c r="V8" i="14"/>
  <c r="W8" i="14"/>
  <c r="X8" i="14"/>
  <c r="Y8" i="14"/>
  <c r="T9" i="14"/>
  <c r="V9" i="14"/>
  <c r="W9" i="14"/>
  <c r="X9" i="14"/>
  <c r="Y9" i="14"/>
  <c r="T10" i="14"/>
  <c r="V10" i="14"/>
  <c r="W10" i="14"/>
  <c r="X10" i="14"/>
  <c r="Y10" i="14"/>
  <c r="T11" i="14"/>
  <c r="V11" i="14"/>
  <c r="W11" i="14"/>
  <c r="X11" i="14"/>
  <c r="Y11" i="14"/>
  <c r="T12" i="14"/>
  <c r="V12" i="14"/>
  <c r="W12" i="14"/>
  <c r="X12" i="14"/>
  <c r="Y12" i="14"/>
  <c r="T13" i="14"/>
  <c r="V13" i="14"/>
  <c r="W13" i="14"/>
  <c r="X13" i="14"/>
  <c r="Y13" i="14"/>
  <c r="T14" i="14"/>
  <c r="V14" i="14"/>
  <c r="W14" i="14"/>
  <c r="X14" i="14"/>
  <c r="Y14" i="14"/>
  <c r="T15" i="14"/>
  <c r="V15" i="14"/>
  <c r="W15" i="14"/>
  <c r="X15" i="14"/>
  <c r="Y15" i="14"/>
  <c r="T16" i="14"/>
  <c r="V16" i="14"/>
  <c r="W16" i="14"/>
  <c r="X16" i="14"/>
  <c r="Y16" i="14"/>
  <c r="T17" i="14"/>
  <c r="V17" i="14"/>
  <c r="W17" i="14"/>
  <c r="X17" i="14"/>
  <c r="Y17" i="14"/>
  <c r="T18" i="14"/>
  <c r="V18" i="14"/>
  <c r="W18" i="14"/>
  <c r="X18" i="14"/>
  <c r="Y18" i="14"/>
  <c r="T19" i="14"/>
  <c r="V19" i="14"/>
  <c r="W19" i="14"/>
  <c r="X19" i="14"/>
  <c r="Y19" i="14"/>
  <c r="T20" i="14"/>
  <c r="V20" i="14"/>
  <c r="W20" i="14"/>
  <c r="X20" i="14"/>
  <c r="Y20" i="14"/>
  <c r="T21" i="14"/>
  <c r="V21" i="14"/>
  <c r="W21" i="14"/>
  <c r="X21" i="14"/>
  <c r="Y21" i="14"/>
  <c r="T22" i="14"/>
  <c r="V22" i="14"/>
  <c r="W22" i="14"/>
  <c r="X22" i="14"/>
  <c r="Y22" i="14"/>
  <c r="T23" i="14"/>
  <c r="V23" i="14"/>
  <c r="W23" i="14"/>
  <c r="X23" i="14"/>
  <c r="Y23" i="14"/>
  <c r="T24" i="14"/>
  <c r="V24" i="14"/>
  <c r="W24" i="14"/>
  <c r="X24" i="14"/>
  <c r="Y24" i="14"/>
  <c r="T25" i="14"/>
  <c r="V25" i="14"/>
  <c r="W25" i="14"/>
  <c r="X25" i="14"/>
  <c r="Y25" i="14"/>
  <c r="T26" i="14"/>
  <c r="V26" i="14"/>
  <c r="W26" i="14"/>
  <c r="X26" i="14"/>
  <c r="Y26" i="14"/>
  <c r="T27" i="14"/>
  <c r="V27" i="14"/>
  <c r="W27" i="14"/>
  <c r="X27" i="14"/>
  <c r="Y27" i="14"/>
  <c r="T28" i="14"/>
  <c r="V28" i="14"/>
  <c r="W28" i="14"/>
  <c r="X28" i="14"/>
  <c r="Y28" i="14"/>
  <c r="T29" i="14"/>
  <c r="V29" i="14"/>
  <c r="W29" i="14"/>
  <c r="X29" i="14"/>
  <c r="Y29" i="14"/>
  <c r="T30" i="14"/>
  <c r="V30" i="14"/>
  <c r="W30" i="14"/>
  <c r="X30" i="14"/>
  <c r="Y30" i="14"/>
  <c r="T31" i="14"/>
  <c r="V31" i="14"/>
  <c r="W31" i="14"/>
  <c r="X31" i="14"/>
  <c r="Y31" i="14"/>
  <c r="T32" i="14"/>
  <c r="V32" i="14"/>
  <c r="W32" i="14"/>
  <c r="X32" i="14"/>
  <c r="Y32" i="14"/>
  <c r="T33" i="14"/>
  <c r="V33" i="14"/>
  <c r="W33" i="14"/>
  <c r="X33" i="14"/>
  <c r="Y33" i="14"/>
  <c r="T34" i="14"/>
  <c r="V34" i="14"/>
  <c r="W34" i="14"/>
  <c r="X34" i="14"/>
  <c r="Y34" i="14"/>
  <c r="T35" i="14"/>
  <c r="V35" i="14"/>
  <c r="W35" i="14"/>
  <c r="X35" i="14"/>
  <c r="Y35" i="14"/>
  <c r="T36" i="14"/>
  <c r="V36" i="14"/>
  <c r="W36" i="14"/>
  <c r="X36" i="14"/>
  <c r="Y36" i="14"/>
  <c r="O2" i="14"/>
  <c r="Y2" i="14" s="1"/>
  <c r="P2" i="14"/>
  <c r="Q2" i="14"/>
  <c r="Y37" i="14"/>
  <c r="Y38" i="14"/>
  <c r="Y39" i="14"/>
  <c r="Y40" i="14"/>
  <c r="Y41" i="14"/>
  <c r="Y42" i="14"/>
  <c r="Y43" i="14"/>
  <c r="Y44" i="14"/>
  <c r="Y45" i="14"/>
  <c r="Y46" i="14"/>
  <c r="Y47" i="14"/>
  <c r="Y48" i="14"/>
  <c r="Y49" i="14"/>
  <c r="Y50" i="14"/>
  <c r="Y51" i="14"/>
  <c r="Y52" i="14"/>
  <c r="Y53" i="14"/>
  <c r="T37" i="14"/>
  <c r="M2" i="14"/>
  <c r="W2" i="14" s="1"/>
  <c r="N2" i="14"/>
  <c r="T38" i="14"/>
  <c r="T39" i="14"/>
  <c r="T40" i="14"/>
  <c r="T41" i="14"/>
  <c r="T42" i="14"/>
  <c r="T43" i="14"/>
  <c r="T44" i="14"/>
  <c r="T45" i="14"/>
  <c r="T46" i="14"/>
  <c r="T47" i="14"/>
  <c r="T48" i="14"/>
  <c r="T49" i="14"/>
  <c r="T50" i="14"/>
  <c r="T51" i="14"/>
  <c r="T52" i="14"/>
  <c r="T53" i="14"/>
  <c r="V37" i="14"/>
  <c r="W37" i="14"/>
  <c r="X37" i="14"/>
  <c r="V38" i="14"/>
  <c r="W38" i="14"/>
  <c r="X38" i="14"/>
  <c r="V39" i="14"/>
  <c r="W39" i="14"/>
  <c r="X39" i="14"/>
  <c r="V40" i="14"/>
  <c r="W40" i="14"/>
  <c r="X40" i="14"/>
  <c r="V41" i="14"/>
  <c r="W41" i="14"/>
  <c r="X41" i="14"/>
  <c r="V42" i="14"/>
  <c r="W42" i="14"/>
  <c r="X42" i="14"/>
  <c r="X2" i="14"/>
  <c r="X43" i="14"/>
  <c r="X44" i="14"/>
  <c r="X45" i="14"/>
  <c r="X46" i="14"/>
  <c r="X47" i="14"/>
  <c r="X48" i="14"/>
  <c r="X49" i="14"/>
  <c r="X50" i="14"/>
  <c r="X51" i="14"/>
  <c r="X52" i="14"/>
  <c r="X53" i="14"/>
  <c r="V43" i="14"/>
  <c r="W43" i="14"/>
  <c r="V44" i="14"/>
  <c r="V2" i="14"/>
  <c r="V45" i="14"/>
  <c r="V46" i="14"/>
  <c r="V47" i="14"/>
  <c r="V48" i="14"/>
  <c r="V49" i="14"/>
  <c r="V50" i="14"/>
  <c r="V51" i="14"/>
  <c r="V52" i="14"/>
  <c r="V53" i="14"/>
  <c r="W44" i="14"/>
  <c r="W45" i="14"/>
  <c r="W46" i="14"/>
  <c r="W47" i="14"/>
  <c r="W48" i="14"/>
  <c r="W49" i="14"/>
  <c r="W50" i="14"/>
  <c r="W51" i="14"/>
  <c r="W52" i="14"/>
  <c r="W53" i="14"/>
  <c r="Y3" i="15"/>
  <c r="V5" i="15"/>
  <c r="W5" i="15"/>
  <c r="X5" i="15"/>
  <c r="Y5" i="15"/>
  <c r="V6" i="15"/>
  <c r="W6" i="15"/>
  <c r="X6" i="15"/>
  <c r="Y6" i="15"/>
  <c r="V7" i="15"/>
  <c r="W7" i="15"/>
  <c r="X7" i="15"/>
  <c r="Y7" i="15"/>
  <c r="V8" i="15"/>
  <c r="W8" i="15"/>
  <c r="X8" i="15"/>
  <c r="Y8" i="15"/>
  <c r="V9" i="15"/>
  <c r="W9" i="15"/>
  <c r="X9" i="15"/>
  <c r="Y9" i="15"/>
  <c r="V10" i="15"/>
  <c r="W10" i="15"/>
  <c r="X10" i="15"/>
  <c r="Y10" i="15"/>
  <c r="V11" i="15"/>
  <c r="W11" i="15"/>
  <c r="X11" i="15"/>
  <c r="Y11" i="15"/>
  <c r="V12" i="15"/>
  <c r="W12" i="15"/>
  <c r="X12" i="15"/>
  <c r="Y12" i="15"/>
  <c r="V13" i="15"/>
  <c r="W13" i="15"/>
  <c r="X13" i="15"/>
  <c r="V14" i="15"/>
  <c r="W14" i="15"/>
  <c r="X14" i="15"/>
  <c r="V15" i="15"/>
  <c r="W15" i="15"/>
  <c r="X15" i="15"/>
  <c r="V16" i="15"/>
  <c r="W16" i="15"/>
  <c r="X16" i="15"/>
  <c r="V17" i="15"/>
  <c r="W17" i="15"/>
  <c r="X17" i="15"/>
  <c r="V18" i="15"/>
  <c r="W18" i="15"/>
  <c r="X18" i="15"/>
  <c r="Y18" i="15"/>
  <c r="V19" i="15"/>
  <c r="W19" i="15"/>
  <c r="X19" i="15"/>
  <c r="Y19" i="15"/>
  <c r="V20" i="15"/>
  <c r="W20" i="15"/>
  <c r="X20" i="15"/>
  <c r="V21" i="15"/>
  <c r="W21" i="15"/>
  <c r="X21" i="15"/>
  <c r="V22" i="15"/>
  <c r="W22" i="15"/>
  <c r="X22" i="15"/>
  <c r="V23" i="15"/>
  <c r="W23" i="15"/>
  <c r="X23" i="15"/>
  <c r="V24" i="15"/>
  <c r="W24" i="15"/>
  <c r="X24" i="15"/>
  <c r="V25" i="15"/>
  <c r="W25" i="15"/>
  <c r="X25" i="15"/>
  <c r="V26" i="15"/>
  <c r="W26" i="15"/>
  <c r="X26" i="15"/>
  <c r="V27" i="15"/>
  <c r="W27" i="15"/>
  <c r="X27" i="15"/>
  <c r="V28" i="15"/>
  <c r="W28" i="15"/>
  <c r="X28" i="15"/>
  <c r="V29" i="15"/>
  <c r="W29" i="15"/>
  <c r="X29" i="15"/>
  <c r="Y29" i="15"/>
  <c r="V30" i="15"/>
  <c r="W30" i="15"/>
  <c r="X30" i="15"/>
  <c r="Y30" i="15"/>
  <c r="V31" i="15"/>
  <c r="W31" i="15"/>
  <c r="X31" i="15"/>
  <c r="Y31" i="15"/>
  <c r="V32" i="15"/>
  <c r="W32" i="15"/>
  <c r="X32" i="15"/>
  <c r="Y32" i="15"/>
  <c r="V33" i="15"/>
  <c r="W33" i="15"/>
  <c r="X33" i="15"/>
  <c r="Y33" i="15"/>
  <c r="V34" i="15"/>
  <c r="W34" i="15"/>
  <c r="X34" i="15"/>
  <c r="Y34" i="15"/>
  <c r="V35" i="15"/>
  <c r="W35" i="15"/>
  <c r="X35" i="15"/>
  <c r="Y35" i="15"/>
  <c r="T2" i="15"/>
  <c r="V36" i="15"/>
  <c r="W36" i="15"/>
  <c r="X36" i="15"/>
  <c r="Y36" i="15"/>
  <c r="V37" i="15"/>
  <c r="W37" i="15"/>
  <c r="X37" i="15"/>
  <c r="Y37" i="15"/>
  <c r="V38" i="15"/>
  <c r="W38" i="15"/>
  <c r="X38" i="15"/>
  <c r="Y38" i="15"/>
  <c r="V39" i="15"/>
  <c r="W39" i="15"/>
  <c r="X39" i="15"/>
  <c r="Y39" i="15"/>
  <c r="Y2" i="15"/>
  <c r="Y40" i="15"/>
  <c r="Y41" i="15"/>
  <c r="Y42" i="15"/>
  <c r="Y43" i="15"/>
  <c r="Y44" i="15"/>
  <c r="Y45" i="15"/>
  <c r="Y46" i="15"/>
  <c r="Y47" i="15"/>
  <c r="Y48" i="15"/>
  <c r="Y49" i="15"/>
  <c r="Y51" i="15"/>
  <c r="Y52" i="15"/>
  <c r="Y53" i="15"/>
  <c r="V40" i="15"/>
  <c r="W40" i="15"/>
  <c r="X40" i="15"/>
  <c r="V41" i="15"/>
  <c r="W41" i="15"/>
  <c r="X41" i="15"/>
  <c r="V42" i="15"/>
  <c r="V2" i="15"/>
  <c r="V43" i="15"/>
  <c r="V44" i="15"/>
  <c r="V45" i="15"/>
  <c r="V46" i="15"/>
  <c r="V47" i="15"/>
  <c r="V48" i="15"/>
  <c r="V49" i="15"/>
  <c r="V51" i="15"/>
  <c r="V52" i="15"/>
  <c r="V53" i="15"/>
  <c r="W42" i="15"/>
  <c r="X42" i="15"/>
  <c r="W43" i="15"/>
  <c r="X43" i="15"/>
  <c r="W44" i="15"/>
  <c r="X44" i="15"/>
  <c r="W45" i="15"/>
  <c r="X45" i="15"/>
  <c r="W46" i="15"/>
  <c r="X46" i="15"/>
  <c r="W47" i="15"/>
  <c r="X47" i="15"/>
  <c r="W48" i="15"/>
  <c r="X48" i="15"/>
  <c r="W49" i="15"/>
  <c r="X49" i="15"/>
  <c r="W50" i="15"/>
  <c r="X50" i="15"/>
  <c r="W51" i="15"/>
  <c r="X51" i="15"/>
  <c r="W52" i="15"/>
  <c r="X52" i="15"/>
  <c r="W53" i="15"/>
  <c r="X53" i="15"/>
  <c r="T2" i="12"/>
  <c r="V2" i="12"/>
  <c r="W2" i="12"/>
  <c r="X2" i="12"/>
  <c r="Y2" i="12"/>
  <c r="T4" i="12"/>
  <c r="V4" i="12"/>
  <c r="W4" i="12"/>
  <c r="X4" i="12"/>
  <c r="Y4" i="12"/>
  <c r="T5" i="12"/>
  <c r="V5" i="12"/>
  <c r="W5" i="12"/>
  <c r="X5" i="12"/>
  <c r="Y5" i="12"/>
  <c r="T6" i="12"/>
  <c r="V6" i="12"/>
  <c r="W6" i="12"/>
  <c r="X6" i="12"/>
  <c r="Y6" i="12"/>
  <c r="T7" i="12"/>
  <c r="V7" i="12"/>
  <c r="W7" i="12"/>
  <c r="X7" i="12"/>
  <c r="Y7" i="12"/>
  <c r="T8" i="12"/>
  <c r="V8" i="12"/>
  <c r="W8" i="12"/>
  <c r="X8" i="12"/>
  <c r="Y8" i="12"/>
  <c r="T9" i="12"/>
  <c r="V9" i="12"/>
  <c r="W9" i="12"/>
  <c r="X9" i="12"/>
  <c r="Y9" i="12"/>
  <c r="T10" i="12"/>
  <c r="V10" i="12"/>
  <c r="W10" i="12"/>
  <c r="X10" i="12"/>
  <c r="Y10" i="12"/>
  <c r="T11" i="12"/>
  <c r="V11" i="12"/>
  <c r="W11" i="12"/>
  <c r="X11" i="12"/>
  <c r="Y11" i="12"/>
  <c r="T12" i="12"/>
  <c r="V12" i="12"/>
  <c r="W12" i="12"/>
  <c r="X12" i="12"/>
  <c r="Y12" i="12"/>
  <c r="T13" i="12"/>
  <c r="V13" i="12"/>
  <c r="W13" i="12"/>
  <c r="X13" i="12"/>
  <c r="Y13" i="12"/>
  <c r="T14" i="12"/>
  <c r="V14" i="12"/>
  <c r="W14" i="12"/>
  <c r="X14" i="12"/>
  <c r="Y14" i="12"/>
  <c r="T16" i="12"/>
  <c r="V16" i="12"/>
  <c r="W16" i="12"/>
  <c r="X16" i="12"/>
  <c r="Y16" i="12"/>
  <c r="T17" i="12"/>
  <c r="V17" i="12"/>
  <c r="W17" i="12"/>
  <c r="X17" i="12"/>
  <c r="Y17" i="12"/>
  <c r="T18" i="12"/>
  <c r="V18" i="12"/>
  <c r="W18" i="12"/>
  <c r="X18" i="12"/>
  <c r="Y18" i="12"/>
  <c r="T19" i="12"/>
  <c r="V19" i="12"/>
  <c r="W19" i="12"/>
  <c r="X19" i="12"/>
  <c r="Y19" i="12"/>
  <c r="T20" i="12"/>
  <c r="V20" i="12"/>
  <c r="W20" i="12"/>
  <c r="X20" i="12"/>
  <c r="Y20" i="12"/>
  <c r="T21" i="12"/>
  <c r="V21" i="12"/>
  <c r="W21" i="12"/>
  <c r="X21" i="12"/>
  <c r="Y21" i="12"/>
  <c r="T22" i="12"/>
  <c r="V22" i="12"/>
  <c r="W22" i="12"/>
  <c r="X22" i="12"/>
  <c r="Y22" i="12"/>
  <c r="T23" i="12"/>
  <c r="V23" i="12"/>
  <c r="W23" i="12"/>
  <c r="X23" i="12"/>
  <c r="Y23" i="12"/>
  <c r="T24" i="12"/>
  <c r="V24" i="12"/>
  <c r="W24" i="12"/>
  <c r="X24" i="12"/>
  <c r="Y24" i="12"/>
  <c r="T25" i="12"/>
  <c r="V25" i="12"/>
  <c r="W25" i="12"/>
  <c r="X25" i="12"/>
  <c r="Y25" i="12"/>
  <c r="T26" i="12"/>
  <c r="V26" i="12"/>
  <c r="W26" i="12"/>
  <c r="X26" i="12"/>
  <c r="Y26" i="12"/>
  <c r="T27" i="12"/>
  <c r="V27" i="12"/>
  <c r="W27" i="12"/>
  <c r="X27" i="12"/>
  <c r="Y27" i="12"/>
  <c r="T28" i="12"/>
  <c r="V28" i="12"/>
  <c r="W28" i="12"/>
  <c r="X28" i="12"/>
  <c r="Y28" i="12"/>
  <c r="T29" i="12"/>
  <c r="V29" i="12"/>
  <c r="W29" i="12"/>
  <c r="X29" i="12"/>
  <c r="Y29" i="12"/>
  <c r="T30" i="12"/>
  <c r="V30" i="12"/>
  <c r="W30" i="12"/>
  <c r="X30" i="12"/>
  <c r="Y30" i="12"/>
  <c r="T31" i="12"/>
  <c r="V31" i="12"/>
  <c r="W31" i="12"/>
  <c r="X31" i="12"/>
  <c r="Y31" i="12"/>
  <c r="T32" i="12"/>
  <c r="V32" i="12"/>
  <c r="W32" i="12"/>
  <c r="X32" i="12"/>
  <c r="Y32" i="12"/>
  <c r="T33" i="12"/>
  <c r="V33" i="12"/>
  <c r="W33" i="12"/>
  <c r="X33" i="12"/>
  <c r="Y33" i="12"/>
  <c r="T34" i="12"/>
  <c r="V34" i="12"/>
  <c r="W34" i="12"/>
  <c r="X34" i="12"/>
  <c r="Y34" i="12"/>
  <c r="T35" i="12"/>
  <c r="V35" i="12"/>
  <c r="W35" i="12"/>
  <c r="X35" i="12"/>
  <c r="X15" i="12"/>
  <c r="X36" i="12"/>
  <c r="X37" i="12"/>
  <c r="X38" i="12"/>
  <c r="X39" i="12"/>
  <c r="X40" i="12"/>
  <c r="X41" i="12"/>
  <c r="X42" i="12"/>
  <c r="X43" i="12"/>
  <c r="X44" i="12"/>
  <c r="X45" i="12"/>
  <c r="X46" i="12"/>
  <c r="X47" i="12"/>
  <c r="X48" i="12"/>
  <c r="X49" i="12"/>
  <c r="X50" i="12"/>
  <c r="X51" i="12"/>
  <c r="X52" i="12"/>
  <c r="X53" i="12"/>
  <c r="Y35" i="12"/>
  <c r="Y15" i="12"/>
  <c r="Y36" i="12"/>
  <c r="Y37" i="12"/>
  <c r="Y38" i="12"/>
  <c r="Y39" i="12"/>
  <c r="Y40" i="12"/>
  <c r="Y41" i="12"/>
  <c r="Y42" i="12"/>
  <c r="Y43" i="12"/>
  <c r="Y44" i="12"/>
  <c r="Y45" i="12"/>
  <c r="Y46" i="12"/>
  <c r="Y47" i="12"/>
  <c r="Y48" i="12"/>
  <c r="Y49" i="12"/>
  <c r="Y50" i="12"/>
  <c r="Y51" i="12"/>
  <c r="Y52" i="12"/>
  <c r="Y53" i="12"/>
  <c r="T36" i="12"/>
  <c r="V36" i="12"/>
  <c r="W36" i="12"/>
  <c r="T37" i="12"/>
  <c r="T15" i="12"/>
  <c r="T38" i="12"/>
  <c r="T39" i="12"/>
  <c r="T40" i="12"/>
  <c r="T41" i="12"/>
  <c r="T42" i="12"/>
  <c r="T43" i="12"/>
  <c r="T44" i="12"/>
  <c r="T45" i="12"/>
  <c r="T46" i="12"/>
  <c r="T47" i="12"/>
  <c r="T48" i="12"/>
  <c r="T49" i="12"/>
  <c r="T50" i="12"/>
  <c r="T51" i="12"/>
  <c r="T52" i="12"/>
  <c r="T53" i="12"/>
  <c r="V37" i="12"/>
  <c r="W37" i="12"/>
  <c r="V38" i="12"/>
  <c r="V15" i="12"/>
  <c r="V39" i="12"/>
  <c r="V40" i="12"/>
  <c r="V41" i="12"/>
  <c r="V42" i="12"/>
  <c r="V43" i="12"/>
  <c r="V44" i="12"/>
  <c r="V45" i="12"/>
  <c r="V46" i="12"/>
  <c r="V47" i="12"/>
  <c r="V48" i="12"/>
  <c r="V49" i="12"/>
  <c r="V50" i="12"/>
  <c r="V51" i="12"/>
  <c r="V52" i="12"/>
  <c r="V53" i="12"/>
  <c r="W38" i="12"/>
  <c r="W39" i="12"/>
  <c r="W40" i="12"/>
  <c r="W41" i="12"/>
  <c r="W42" i="12"/>
  <c r="W43" i="12"/>
  <c r="W44" i="12"/>
  <c r="W45" i="12"/>
  <c r="W46" i="12"/>
  <c r="W47" i="12"/>
  <c r="W48" i="12"/>
  <c r="W49" i="12"/>
  <c r="W50" i="12"/>
  <c r="W51" i="12"/>
  <c r="W52" i="12"/>
  <c r="W53" i="12"/>
  <c r="W15" i="12"/>
  <c r="X2" i="15"/>
  <c r="W2" i="15"/>
  <c r="V2" i="13"/>
  <c r="T3" i="10"/>
  <c r="V3" i="10"/>
  <c r="W3" i="10"/>
  <c r="Y3" i="10"/>
  <c r="T4" i="10"/>
  <c r="V4" i="10"/>
  <c r="W4" i="10"/>
  <c r="Y4" i="10"/>
  <c r="T5" i="10"/>
  <c r="V5" i="10"/>
  <c r="W5" i="10"/>
  <c r="Y5" i="10"/>
  <c r="T6" i="10"/>
  <c r="V6" i="10"/>
  <c r="W6" i="10"/>
  <c r="Y6" i="10"/>
  <c r="V7" i="10"/>
  <c r="W7" i="10"/>
  <c r="Y7" i="10"/>
  <c r="T8" i="10"/>
  <c r="V8" i="10"/>
  <c r="W8" i="10"/>
  <c r="Y8" i="10"/>
  <c r="T9" i="10"/>
  <c r="V9" i="10"/>
  <c r="W9" i="10"/>
  <c r="Y9" i="10"/>
  <c r="V10" i="10"/>
  <c r="W10" i="10"/>
  <c r="Y10" i="10"/>
  <c r="T11" i="10"/>
  <c r="V11" i="10"/>
  <c r="W11" i="10"/>
  <c r="Y11" i="10"/>
  <c r="T12" i="10"/>
  <c r="V12" i="10"/>
  <c r="W12" i="10"/>
  <c r="Y12" i="10"/>
  <c r="T13" i="10"/>
  <c r="V13" i="10"/>
  <c r="W13" i="10"/>
  <c r="Y13" i="10"/>
  <c r="T14" i="10"/>
  <c r="V14" i="10"/>
  <c r="W14" i="10"/>
  <c r="Y14" i="10"/>
  <c r="V15" i="10"/>
  <c r="W15" i="10"/>
  <c r="Y15" i="10"/>
  <c r="T16" i="10"/>
  <c r="V16" i="10"/>
  <c r="W16" i="10"/>
  <c r="Y16" i="10"/>
  <c r="T17" i="10"/>
  <c r="V17" i="10"/>
  <c r="W17" i="10"/>
  <c r="Y17" i="10"/>
  <c r="V18" i="10"/>
  <c r="W18" i="10"/>
  <c r="Y18" i="10"/>
  <c r="T19" i="10"/>
  <c r="V19" i="10"/>
  <c r="W19" i="10"/>
  <c r="Y19" i="10"/>
  <c r="T20" i="10"/>
  <c r="V20" i="10"/>
  <c r="W20" i="10"/>
  <c r="Y20" i="10"/>
  <c r="T21" i="10"/>
  <c r="V21" i="10"/>
  <c r="W21" i="10"/>
  <c r="Y21" i="10"/>
  <c r="T22" i="10"/>
  <c r="V22" i="10"/>
  <c r="W22" i="10"/>
  <c r="Y22" i="10"/>
  <c r="V23" i="10"/>
  <c r="W23" i="10"/>
  <c r="Y23" i="10"/>
  <c r="T24" i="10"/>
  <c r="V24" i="10"/>
  <c r="W24" i="10"/>
  <c r="Y24" i="10"/>
  <c r="T25" i="10"/>
  <c r="V25" i="10"/>
  <c r="W25" i="10"/>
  <c r="Y25" i="10"/>
  <c r="V26" i="10"/>
  <c r="W26" i="10"/>
  <c r="Y26" i="10"/>
  <c r="T27" i="10"/>
  <c r="V27" i="10"/>
  <c r="W27" i="10"/>
  <c r="Y27" i="10"/>
  <c r="T28" i="10"/>
  <c r="V28" i="10"/>
  <c r="W28" i="10"/>
  <c r="Y28" i="10"/>
  <c r="T29" i="10"/>
  <c r="V29" i="10"/>
  <c r="W29" i="10"/>
  <c r="Y29" i="10"/>
  <c r="T30" i="10"/>
  <c r="V30" i="10"/>
  <c r="W30" i="10"/>
  <c r="Y30" i="10"/>
  <c r="V31" i="10"/>
  <c r="W31" i="10"/>
  <c r="Y31" i="10"/>
  <c r="T32" i="10"/>
  <c r="V32" i="10"/>
  <c r="W32" i="10"/>
  <c r="Y32" i="10"/>
  <c r="T33" i="10"/>
  <c r="V33" i="10"/>
  <c r="W33" i="10"/>
  <c r="Y33" i="10"/>
  <c r="V34" i="10"/>
  <c r="W34" i="10"/>
  <c r="Y34" i="10"/>
  <c r="T35" i="10"/>
  <c r="V35" i="10"/>
  <c r="W35" i="10"/>
  <c r="Y35" i="10"/>
  <c r="T36" i="10"/>
  <c r="V36" i="10"/>
  <c r="W36" i="10"/>
  <c r="Y36" i="10"/>
  <c r="T37" i="10"/>
  <c r="V37" i="10"/>
  <c r="W37" i="10"/>
  <c r="Y37" i="10"/>
  <c r="T38" i="10"/>
  <c r="V38" i="10"/>
  <c r="W38" i="10"/>
  <c r="Y38" i="10"/>
  <c r="V39" i="10"/>
  <c r="W39" i="10"/>
  <c r="Y39" i="10"/>
  <c r="T40" i="10"/>
  <c r="V40" i="10"/>
  <c r="W40" i="10"/>
  <c r="Y40" i="10"/>
  <c r="T41" i="10"/>
  <c r="V41" i="10"/>
  <c r="W41" i="10"/>
  <c r="Y41" i="10"/>
  <c r="V42" i="10"/>
  <c r="W42" i="10"/>
  <c r="Y42" i="10"/>
  <c r="T43" i="10"/>
  <c r="V43" i="10"/>
  <c r="W43" i="10"/>
  <c r="Y43" i="10"/>
  <c r="T44" i="10"/>
  <c r="V44" i="10"/>
  <c r="W44" i="10"/>
  <c r="Y44" i="10"/>
  <c r="T45" i="10"/>
  <c r="V45" i="10"/>
  <c r="W45" i="10"/>
  <c r="Y45" i="10"/>
  <c r="T46" i="10"/>
  <c r="V46" i="10"/>
  <c r="W46" i="10"/>
  <c r="Y46" i="10"/>
  <c r="V47" i="10"/>
  <c r="W47" i="10"/>
  <c r="Y47" i="10"/>
  <c r="V48" i="10"/>
  <c r="W48" i="10"/>
  <c r="Y48" i="10"/>
  <c r="T49" i="10"/>
  <c r="V49" i="10"/>
  <c r="W49" i="10"/>
  <c r="Y49" i="10"/>
  <c r="V50" i="10"/>
  <c r="W50" i="10"/>
  <c r="Y50" i="10"/>
  <c r="V51" i="10"/>
  <c r="W51" i="10"/>
  <c r="Y51" i="10"/>
  <c r="V52" i="10"/>
  <c r="W52" i="10"/>
  <c r="Y52" i="10"/>
  <c r="V53" i="10"/>
  <c r="W53" i="10"/>
  <c r="Y53" i="10"/>
  <c r="W2" i="10"/>
  <c r="V2" i="10"/>
  <c r="W2" i="11"/>
  <c r="AA26" i="18"/>
  <c r="Z26" i="18"/>
  <c r="Y26" i="18"/>
  <c r="X26" i="18"/>
  <c r="W26" i="18"/>
  <c r="V26" i="18"/>
  <c r="U26" i="18"/>
  <c r="T26" i="18"/>
  <c r="S26" i="18"/>
  <c r="R26" i="18"/>
  <c r="Q26" i="18"/>
  <c r="P26" i="18"/>
  <c r="O26" i="18"/>
  <c r="N26" i="18"/>
  <c r="M26" i="18"/>
  <c r="L26" i="18"/>
  <c r="K26" i="18"/>
  <c r="J26" i="18"/>
  <c r="I26" i="18"/>
  <c r="H26" i="18"/>
  <c r="G26" i="18"/>
  <c r="F26" i="18"/>
  <c r="E26" i="18"/>
  <c r="D26" i="18"/>
  <c r="C26" i="18"/>
  <c r="B26" i="18"/>
  <c r="B37" i="17"/>
  <c r="C35" i="17" s="1"/>
  <c r="P40" i="16"/>
  <c r="P41" i="16"/>
  <c r="B20" i="16"/>
  <c r="B21" i="16"/>
  <c r="B22" i="16"/>
  <c r="B23" i="16"/>
  <c r="B41" i="16"/>
  <c r="F6" i="22"/>
  <c r="F13" i="22"/>
  <c r="G41" i="16"/>
  <c r="G42" i="16"/>
  <c r="G43" i="16"/>
  <c r="G44" i="16"/>
  <c r="H41" i="16"/>
  <c r="I41" i="16"/>
  <c r="I2" i="16"/>
  <c r="I3" i="16"/>
  <c r="I4" i="16"/>
  <c r="I5" i="16"/>
  <c r="I6" i="16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2" i="16"/>
  <c r="I43" i="16"/>
  <c r="I44" i="16"/>
  <c r="I45" i="16"/>
  <c r="I46" i="16"/>
  <c r="I47" i="16"/>
  <c r="I48" i="16"/>
  <c r="I49" i="16"/>
  <c r="I50" i="16"/>
  <c r="I51" i="16"/>
  <c r="I52" i="16"/>
  <c r="J41" i="16"/>
  <c r="K41" i="16"/>
  <c r="V41" i="16" s="1"/>
  <c r="L41" i="16"/>
  <c r="L42" i="16"/>
  <c r="L43" i="16"/>
  <c r="L44" i="16"/>
  <c r="M41" i="16"/>
  <c r="N41" i="16"/>
  <c r="O41" i="16"/>
  <c r="Q41" i="16"/>
  <c r="S41" i="16"/>
  <c r="O35" i="16"/>
  <c r="O36" i="16"/>
  <c r="U35" i="18"/>
  <c r="T35" i="18"/>
  <c r="S35" i="18"/>
  <c r="R35" i="18"/>
  <c r="Q35" i="18"/>
  <c r="P35" i="18"/>
  <c r="O35" i="18"/>
  <c r="N35" i="18"/>
  <c r="M35" i="18"/>
  <c r="L35" i="18"/>
  <c r="K35" i="18"/>
  <c r="J35" i="18"/>
  <c r="I35" i="18"/>
  <c r="H35" i="18"/>
  <c r="G35" i="18"/>
  <c r="F35" i="18"/>
  <c r="E35" i="18"/>
  <c r="D35" i="18"/>
  <c r="C35" i="18"/>
  <c r="B35" i="18"/>
  <c r="AA35" i="18"/>
  <c r="X35" i="18"/>
  <c r="W35" i="18"/>
  <c r="B46" i="17"/>
  <c r="C44" i="17" s="1"/>
  <c r="V35" i="18"/>
  <c r="Z35" i="18"/>
  <c r="Y35" i="18"/>
  <c r="E54" i="12"/>
  <c r="E7" i="18" s="1"/>
  <c r="E92" i="17"/>
  <c r="D92" i="17"/>
  <c r="C92" i="17"/>
  <c r="B92" i="17"/>
  <c r="B82" i="17"/>
  <c r="C81" i="17" s="1"/>
  <c r="B73" i="17"/>
  <c r="C70" i="17" s="1"/>
  <c r="B64" i="17"/>
  <c r="C63" i="17" s="1"/>
  <c r="B55" i="17"/>
  <c r="C54" i="17" s="1"/>
  <c r="U44" i="18"/>
  <c r="T44" i="18"/>
  <c r="S44" i="18"/>
  <c r="R44" i="18"/>
  <c r="Q44" i="18"/>
  <c r="P44" i="18"/>
  <c r="O44" i="18"/>
  <c r="N44" i="18"/>
  <c r="M44" i="18"/>
  <c r="L44" i="18"/>
  <c r="K44" i="18"/>
  <c r="J44" i="18"/>
  <c r="I44" i="18"/>
  <c r="H44" i="18"/>
  <c r="G44" i="18"/>
  <c r="F44" i="18"/>
  <c r="E44" i="18"/>
  <c r="D44" i="18"/>
  <c r="C44" i="18"/>
  <c r="B44" i="18"/>
  <c r="AA43" i="18"/>
  <c r="Z43" i="18"/>
  <c r="Y43" i="18"/>
  <c r="X43" i="18"/>
  <c r="W43" i="18"/>
  <c r="V43" i="18"/>
  <c r="AA42" i="18"/>
  <c r="Z42" i="18"/>
  <c r="Y42" i="18"/>
  <c r="X42" i="18"/>
  <c r="W42" i="18"/>
  <c r="V42" i="18"/>
  <c r="AA41" i="18"/>
  <c r="Z41" i="18"/>
  <c r="Y41" i="18"/>
  <c r="Y44" i="18" s="1"/>
  <c r="X41" i="18"/>
  <c r="X44" i="18" s="1"/>
  <c r="W41" i="18"/>
  <c r="V41" i="18"/>
  <c r="AA40" i="18"/>
  <c r="Z40" i="18"/>
  <c r="Y40" i="18"/>
  <c r="X40" i="18"/>
  <c r="W40" i="18"/>
  <c r="W44" i="18" s="1"/>
  <c r="V40" i="18"/>
  <c r="AA39" i="18"/>
  <c r="Z39" i="18"/>
  <c r="Y39" i="18"/>
  <c r="X39" i="18"/>
  <c r="W39" i="18"/>
  <c r="V39" i="18"/>
  <c r="AA38" i="18"/>
  <c r="AA44" i="18" s="1"/>
  <c r="Z38" i="18"/>
  <c r="Y38" i="18"/>
  <c r="X38" i="18"/>
  <c r="W38" i="18"/>
  <c r="V38" i="18"/>
  <c r="AA54" i="12"/>
  <c r="AA54" i="15"/>
  <c r="AA54" i="14"/>
  <c r="AA54" i="13"/>
  <c r="AA54" i="11"/>
  <c r="AA54" i="10"/>
  <c r="T54" i="18"/>
  <c r="M54" i="18"/>
  <c r="L54" i="18"/>
  <c r="K54" i="18"/>
  <c r="J54" i="18"/>
  <c r="I54" i="18"/>
  <c r="E54" i="18"/>
  <c r="D54" i="18"/>
  <c r="C54" i="18"/>
  <c r="B54" i="18"/>
  <c r="AA53" i="18"/>
  <c r="Z53" i="18"/>
  <c r="Y53" i="18"/>
  <c r="X53" i="18"/>
  <c r="W53" i="18"/>
  <c r="V53" i="18"/>
  <c r="AA52" i="18"/>
  <c r="Z52" i="18"/>
  <c r="Y52" i="18"/>
  <c r="X52" i="18"/>
  <c r="W52" i="18"/>
  <c r="V52" i="18"/>
  <c r="AA51" i="18"/>
  <c r="Z51" i="18"/>
  <c r="Y51" i="18"/>
  <c r="X51" i="18"/>
  <c r="W51" i="18"/>
  <c r="V51" i="18"/>
  <c r="AA50" i="18"/>
  <c r="Z50" i="18"/>
  <c r="Y50" i="18"/>
  <c r="X50" i="18"/>
  <c r="W50" i="18"/>
  <c r="V50" i="18"/>
  <c r="AA49" i="18"/>
  <c r="Z49" i="18"/>
  <c r="Y49" i="18"/>
  <c r="X49" i="18"/>
  <c r="W49" i="18"/>
  <c r="V49" i="18"/>
  <c r="AA48" i="18"/>
  <c r="Z48" i="18"/>
  <c r="Y48" i="18"/>
  <c r="X48" i="18"/>
  <c r="W48" i="18"/>
  <c r="V48" i="18"/>
  <c r="AA47" i="18"/>
  <c r="Z47" i="18"/>
  <c r="Y47" i="18"/>
  <c r="X47" i="18"/>
  <c r="W47" i="18"/>
  <c r="V47" i="18"/>
  <c r="T64" i="18"/>
  <c r="M64" i="18"/>
  <c r="L64" i="18"/>
  <c r="K64" i="18"/>
  <c r="J64" i="18"/>
  <c r="I64" i="18"/>
  <c r="E64" i="18"/>
  <c r="D64" i="18"/>
  <c r="C64" i="18"/>
  <c r="B64" i="18"/>
  <c r="X63" i="18"/>
  <c r="Z63" i="18"/>
  <c r="AA63" i="18"/>
  <c r="Y63" i="18"/>
  <c r="W63" i="18"/>
  <c r="Z62" i="18"/>
  <c r="X62" i="18"/>
  <c r="W62" i="18"/>
  <c r="AA62" i="18"/>
  <c r="V62" i="18"/>
  <c r="X61" i="18"/>
  <c r="W61" i="18"/>
  <c r="Z61" i="18"/>
  <c r="AA61" i="18"/>
  <c r="V61" i="18"/>
  <c r="Z60" i="18"/>
  <c r="X60" i="18"/>
  <c r="W60" i="18"/>
  <c r="AA60" i="18"/>
  <c r="V60" i="18"/>
  <c r="Z59" i="18"/>
  <c r="X59" i="18"/>
  <c r="W59" i="18"/>
  <c r="AA59" i="18"/>
  <c r="V59" i="18"/>
  <c r="Z58" i="18"/>
  <c r="X58" i="18"/>
  <c r="W58" i="18"/>
  <c r="R64" i="18"/>
  <c r="AA58" i="18"/>
  <c r="V58" i="18"/>
  <c r="Z57" i="18"/>
  <c r="Y57" i="18"/>
  <c r="X57" i="18"/>
  <c r="W57" i="18"/>
  <c r="AA57" i="18"/>
  <c r="H73" i="18"/>
  <c r="H74" i="18" s="1"/>
  <c r="G73" i="18"/>
  <c r="G74" i="18" s="1"/>
  <c r="F73" i="18"/>
  <c r="F74" i="18" s="1"/>
  <c r="C74" i="18"/>
  <c r="D74" i="18"/>
  <c r="E74" i="18"/>
  <c r="I74" i="18"/>
  <c r="J74" i="18"/>
  <c r="K74" i="18"/>
  <c r="M74" i="18"/>
  <c r="B74" i="18"/>
  <c r="U73" i="18"/>
  <c r="S73" i="18"/>
  <c r="R73" i="18"/>
  <c r="AA73" i="18" s="1"/>
  <c r="Q73" i="18"/>
  <c r="P73" i="18"/>
  <c r="O73" i="18"/>
  <c r="N73" i="18"/>
  <c r="X73" i="18"/>
  <c r="S72" i="18"/>
  <c r="R72" i="18"/>
  <c r="Q72" i="18"/>
  <c r="P72" i="18"/>
  <c r="O72" i="18"/>
  <c r="X72" i="18"/>
  <c r="U71" i="18"/>
  <c r="S71" i="18"/>
  <c r="R71" i="18"/>
  <c r="Q71" i="18"/>
  <c r="P71" i="18"/>
  <c r="O71" i="18"/>
  <c r="N71" i="18"/>
  <c r="X71" i="18"/>
  <c r="S70" i="18"/>
  <c r="R70" i="18"/>
  <c r="Q70" i="18"/>
  <c r="P70" i="18"/>
  <c r="O70" i="18"/>
  <c r="Y70" i="18" s="1"/>
  <c r="X70" i="18"/>
  <c r="S69" i="18"/>
  <c r="R69" i="18"/>
  <c r="Q69" i="18"/>
  <c r="P69" i="18"/>
  <c r="O69" i="18"/>
  <c r="Y69" i="18" s="1"/>
  <c r="X69" i="18"/>
  <c r="S68" i="18"/>
  <c r="R68" i="18"/>
  <c r="Q68" i="18"/>
  <c r="P68" i="18"/>
  <c r="O68" i="18"/>
  <c r="X68" i="18"/>
  <c r="Y67" i="18"/>
  <c r="U67" i="18"/>
  <c r="Z67" i="18" s="1"/>
  <c r="T67" i="18"/>
  <c r="T74" i="18" s="1"/>
  <c r="N67" i="18"/>
  <c r="X67" i="18"/>
  <c r="L67" i="18"/>
  <c r="AA67" i="18" s="1"/>
  <c r="N64" i="18"/>
  <c r="V57" i="18"/>
  <c r="V64" i="18" s="1"/>
  <c r="Y60" i="18"/>
  <c r="Y62" i="18"/>
  <c r="Y59" i="18"/>
  <c r="Y61" i="18"/>
  <c r="V63" i="18"/>
  <c r="Y58" i="18"/>
  <c r="Y64" i="18" s="1"/>
  <c r="X74" i="18"/>
  <c r="G54" i="18"/>
  <c r="O54" i="18"/>
  <c r="S54" i="18"/>
  <c r="Z68" i="18"/>
  <c r="Z69" i="18"/>
  <c r="Z70" i="18"/>
  <c r="H54" i="18"/>
  <c r="P54" i="18"/>
  <c r="Q64" i="18"/>
  <c r="U64" i="18"/>
  <c r="Q54" i="18"/>
  <c r="U54" i="18"/>
  <c r="G64" i="18"/>
  <c r="O64" i="18"/>
  <c r="S64" i="18"/>
  <c r="W68" i="18"/>
  <c r="W69" i="18"/>
  <c r="W70" i="18"/>
  <c r="W71" i="18"/>
  <c r="Z72" i="18"/>
  <c r="F54" i="18"/>
  <c r="N54" i="18"/>
  <c r="R54" i="18"/>
  <c r="H64" i="18"/>
  <c r="P64" i="18"/>
  <c r="W72" i="18"/>
  <c r="W67" i="18"/>
  <c r="F64" i="18"/>
  <c r="B3" i="16"/>
  <c r="G3" i="16"/>
  <c r="H3" i="16"/>
  <c r="J3" i="16"/>
  <c r="K3" i="16"/>
  <c r="V3" i="16" s="1"/>
  <c r="L3" i="16"/>
  <c r="N3" i="16"/>
  <c r="O3" i="16"/>
  <c r="P3" i="16"/>
  <c r="Q3" i="16"/>
  <c r="B4" i="16"/>
  <c r="G4" i="16"/>
  <c r="H4" i="16"/>
  <c r="J4" i="16"/>
  <c r="K4" i="16"/>
  <c r="V4" i="16" s="1"/>
  <c r="L4" i="16"/>
  <c r="S4" i="16"/>
  <c r="M4" i="16"/>
  <c r="N4" i="16"/>
  <c r="O4" i="16"/>
  <c r="P4" i="16"/>
  <c r="Q4" i="16"/>
  <c r="B5" i="16"/>
  <c r="G5" i="16"/>
  <c r="H5" i="16"/>
  <c r="J5" i="16"/>
  <c r="K5" i="16"/>
  <c r="V5" i="16" s="1"/>
  <c r="L5" i="16"/>
  <c r="M5" i="16"/>
  <c r="N5" i="16"/>
  <c r="O5" i="16"/>
  <c r="P5" i="16"/>
  <c r="Q5" i="16"/>
  <c r="S5" i="16"/>
  <c r="B6" i="16"/>
  <c r="G6" i="16"/>
  <c r="H6" i="16"/>
  <c r="J6" i="16"/>
  <c r="K6" i="16"/>
  <c r="V6" i="16" s="1"/>
  <c r="L6" i="16"/>
  <c r="M6" i="16"/>
  <c r="N6" i="16"/>
  <c r="O6" i="16"/>
  <c r="Q6" i="16"/>
  <c r="S6" i="16"/>
  <c r="B7" i="16"/>
  <c r="G7" i="16"/>
  <c r="H7" i="16"/>
  <c r="J7" i="16"/>
  <c r="K7" i="16"/>
  <c r="V7" i="16" s="1"/>
  <c r="L7" i="16"/>
  <c r="M7" i="16"/>
  <c r="N7" i="16"/>
  <c r="O7" i="16"/>
  <c r="P7" i="16"/>
  <c r="Q7" i="16"/>
  <c r="S7" i="16"/>
  <c r="B8" i="16"/>
  <c r="G8" i="16"/>
  <c r="H8" i="16"/>
  <c r="J8" i="16"/>
  <c r="K8" i="16"/>
  <c r="V8" i="16" s="1"/>
  <c r="L8" i="16"/>
  <c r="M8" i="16"/>
  <c r="N8" i="16"/>
  <c r="O8" i="16"/>
  <c r="P8" i="16"/>
  <c r="Q8" i="16"/>
  <c r="S8" i="16"/>
  <c r="B9" i="16"/>
  <c r="G9" i="16"/>
  <c r="H9" i="16"/>
  <c r="J9" i="16"/>
  <c r="K9" i="16"/>
  <c r="V9" i="16" s="1"/>
  <c r="L9" i="16"/>
  <c r="M9" i="16"/>
  <c r="N9" i="16"/>
  <c r="O9" i="16"/>
  <c r="Q9" i="16"/>
  <c r="S9" i="16"/>
  <c r="B10" i="16"/>
  <c r="G10" i="16"/>
  <c r="H10" i="16"/>
  <c r="J10" i="16"/>
  <c r="K10" i="16"/>
  <c r="V10" i="16" s="1"/>
  <c r="L10" i="16"/>
  <c r="M10" i="16"/>
  <c r="N10" i="16"/>
  <c r="O10" i="16"/>
  <c r="P10" i="16"/>
  <c r="Q10" i="16"/>
  <c r="S10" i="16"/>
  <c r="B11" i="16"/>
  <c r="G11" i="16"/>
  <c r="H11" i="16"/>
  <c r="J11" i="16"/>
  <c r="K11" i="16"/>
  <c r="V11" i="16" s="1"/>
  <c r="L11" i="16"/>
  <c r="M11" i="16"/>
  <c r="N11" i="16"/>
  <c r="O11" i="16"/>
  <c r="P11" i="16"/>
  <c r="Q11" i="16"/>
  <c r="S11" i="16"/>
  <c r="B12" i="16"/>
  <c r="G12" i="16"/>
  <c r="H12" i="16"/>
  <c r="J12" i="16"/>
  <c r="K12" i="16"/>
  <c r="V12" i="16" s="1"/>
  <c r="L12" i="16"/>
  <c r="M12" i="16"/>
  <c r="N12" i="16"/>
  <c r="O12" i="16"/>
  <c r="P12" i="16"/>
  <c r="Q12" i="16"/>
  <c r="S12" i="16"/>
  <c r="B13" i="16"/>
  <c r="G13" i="16"/>
  <c r="H13" i="16"/>
  <c r="J13" i="16"/>
  <c r="K13" i="16"/>
  <c r="V13" i="16" s="1"/>
  <c r="L13" i="16"/>
  <c r="S13" i="16"/>
  <c r="M13" i="16"/>
  <c r="N13" i="16"/>
  <c r="O13" i="16"/>
  <c r="P13" i="16"/>
  <c r="Q13" i="16"/>
  <c r="B14" i="16"/>
  <c r="G14" i="16"/>
  <c r="H14" i="16"/>
  <c r="J14" i="16"/>
  <c r="K14" i="16"/>
  <c r="V14" i="16" s="1"/>
  <c r="L14" i="16"/>
  <c r="M14" i="16"/>
  <c r="N14" i="16"/>
  <c r="O14" i="16"/>
  <c r="P14" i="16"/>
  <c r="Q14" i="16"/>
  <c r="S14" i="16"/>
  <c r="B15" i="16"/>
  <c r="G15" i="16"/>
  <c r="H15" i="16"/>
  <c r="J15" i="16"/>
  <c r="K15" i="16"/>
  <c r="V15" i="16" s="1"/>
  <c r="L15" i="16"/>
  <c r="M15" i="16"/>
  <c r="N15" i="16"/>
  <c r="O15" i="16"/>
  <c r="P15" i="16"/>
  <c r="Q15" i="16"/>
  <c r="S15" i="16"/>
  <c r="B16" i="16"/>
  <c r="G16" i="16"/>
  <c r="H16" i="16"/>
  <c r="J16" i="16"/>
  <c r="K16" i="16"/>
  <c r="V16" i="16" s="1"/>
  <c r="L16" i="16"/>
  <c r="M16" i="16"/>
  <c r="N16" i="16"/>
  <c r="O16" i="16"/>
  <c r="P16" i="16"/>
  <c r="Q16" i="16"/>
  <c r="S16" i="16"/>
  <c r="B17" i="16"/>
  <c r="G17" i="16"/>
  <c r="H17" i="16"/>
  <c r="J17" i="16"/>
  <c r="K17" i="16"/>
  <c r="V17" i="16" s="1"/>
  <c r="L17" i="16"/>
  <c r="S17" i="16"/>
  <c r="M17" i="16"/>
  <c r="N17" i="16"/>
  <c r="O17" i="16"/>
  <c r="P17" i="16"/>
  <c r="Q17" i="16"/>
  <c r="B18" i="16"/>
  <c r="G18" i="16"/>
  <c r="H18" i="16"/>
  <c r="J18" i="16"/>
  <c r="K18" i="16"/>
  <c r="V18" i="16" s="1"/>
  <c r="L18" i="16"/>
  <c r="M18" i="16"/>
  <c r="N18" i="16"/>
  <c r="O18" i="16"/>
  <c r="P18" i="16"/>
  <c r="Q18" i="16"/>
  <c r="S18" i="16"/>
  <c r="B19" i="16"/>
  <c r="G19" i="16"/>
  <c r="H19" i="16"/>
  <c r="J19" i="16"/>
  <c r="K19" i="16"/>
  <c r="V19" i="16" s="1"/>
  <c r="L19" i="16"/>
  <c r="M19" i="16"/>
  <c r="N19" i="16"/>
  <c r="O19" i="16"/>
  <c r="P19" i="16"/>
  <c r="Q19" i="16"/>
  <c r="S19" i="16"/>
  <c r="G20" i="16"/>
  <c r="H20" i="16"/>
  <c r="J20" i="16"/>
  <c r="K20" i="16"/>
  <c r="V20" i="16" s="1"/>
  <c r="L20" i="16"/>
  <c r="M20" i="16"/>
  <c r="N20" i="16"/>
  <c r="O20" i="16"/>
  <c r="P20" i="16"/>
  <c r="Q20" i="16"/>
  <c r="S20" i="16"/>
  <c r="G21" i="16"/>
  <c r="H21" i="16"/>
  <c r="J21" i="16"/>
  <c r="K21" i="16"/>
  <c r="V21" i="16" s="1"/>
  <c r="L21" i="16"/>
  <c r="M21" i="16"/>
  <c r="N21" i="16"/>
  <c r="O21" i="16"/>
  <c r="P21" i="16"/>
  <c r="Q21" i="16"/>
  <c r="S21" i="16"/>
  <c r="G22" i="16"/>
  <c r="H22" i="16"/>
  <c r="J22" i="16"/>
  <c r="K22" i="16"/>
  <c r="V22" i="16" s="1"/>
  <c r="L22" i="16"/>
  <c r="M22" i="16"/>
  <c r="N22" i="16"/>
  <c r="O22" i="16"/>
  <c r="P22" i="16"/>
  <c r="Q22" i="16"/>
  <c r="S22" i="16"/>
  <c r="G23" i="16"/>
  <c r="H23" i="16"/>
  <c r="J23" i="16"/>
  <c r="K23" i="16"/>
  <c r="V23" i="16" s="1"/>
  <c r="L23" i="16"/>
  <c r="M23" i="16"/>
  <c r="N23" i="16"/>
  <c r="O23" i="16"/>
  <c r="P23" i="16"/>
  <c r="Q23" i="16"/>
  <c r="S23" i="16"/>
  <c r="B24" i="16"/>
  <c r="G24" i="16"/>
  <c r="H24" i="16"/>
  <c r="J24" i="16"/>
  <c r="K24" i="16"/>
  <c r="V24" i="16" s="1"/>
  <c r="L24" i="16"/>
  <c r="M24" i="16"/>
  <c r="N24" i="16"/>
  <c r="O24" i="16"/>
  <c r="P24" i="16"/>
  <c r="Q24" i="16"/>
  <c r="S24" i="16"/>
  <c r="B25" i="16"/>
  <c r="G25" i="16"/>
  <c r="H25" i="16"/>
  <c r="J25" i="16"/>
  <c r="K25" i="16"/>
  <c r="V25" i="16" s="1"/>
  <c r="L25" i="16"/>
  <c r="M25" i="16"/>
  <c r="N25" i="16"/>
  <c r="O25" i="16"/>
  <c r="P25" i="16"/>
  <c r="Q25" i="16"/>
  <c r="S25" i="16"/>
  <c r="B26" i="16"/>
  <c r="G26" i="16"/>
  <c r="H26" i="16"/>
  <c r="J26" i="16"/>
  <c r="K26" i="16"/>
  <c r="V26" i="16" s="1"/>
  <c r="L26" i="16"/>
  <c r="M26" i="16"/>
  <c r="N26" i="16"/>
  <c r="O26" i="16"/>
  <c r="P26" i="16"/>
  <c r="Q26" i="16"/>
  <c r="S26" i="16"/>
  <c r="B27" i="16"/>
  <c r="G27" i="16"/>
  <c r="H27" i="16"/>
  <c r="J27" i="16"/>
  <c r="K27" i="16"/>
  <c r="V27" i="16" s="1"/>
  <c r="L27" i="16"/>
  <c r="M27" i="16"/>
  <c r="N27" i="16"/>
  <c r="O27" i="16"/>
  <c r="P27" i="16"/>
  <c r="Q27" i="16"/>
  <c r="S27" i="16"/>
  <c r="B28" i="16"/>
  <c r="G28" i="16"/>
  <c r="H28" i="16"/>
  <c r="J28" i="16"/>
  <c r="K28" i="16"/>
  <c r="V28" i="16" s="1"/>
  <c r="L28" i="16"/>
  <c r="M28" i="16"/>
  <c r="N28" i="16"/>
  <c r="O28" i="16"/>
  <c r="P28" i="16"/>
  <c r="Q28" i="16"/>
  <c r="S28" i="16"/>
  <c r="B29" i="16"/>
  <c r="G29" i="16"/>
  <c r="H29" i="16"/>
  <c r="J29" i="16"/>
  <c r="K29" i="16"/>
  <c r="V29" i="16" s="1"/>
  <c r="L29" i="16"/>
  <c r="M29" i="16"/>
  <c r="N29" i="16"/>
  <c r="O29" i="16"/>
  <c r="P29" i="16"/>
  <c r="Q29" i="16"/>
  <c r="S29" i="16"/>
  <c r="B30" i="16"/>
  <c r="G30" i="16"/>
  <c r="H30" i="16"/>
  <c r="J30" i="16"/>
  <c r="K30" i="16"/>
  <c r="V30" i="16" s="1"/>
  <c r="K2" i="16"/>
  <c r="V2" i="16" s="1"/>
  <c r="K31" i="16"/>
  <c r="V31" i="16" s="1"/>
  <c r="K32" i="16"/>
  <c r="V32" i="16" s="1"/>
  <c r="K33" i="16"/>
  <c r="V33" i="16" s="1"/>
  <c r="K34" i="16"/>
  <c r="V34" i="16" s="1"/>
  <c r="K35" i="16"/>
  <c r="V35" i="16" s="1"/>
  <c r="K36" i="16"/>
  <c r="V36" i="16" s="1"/>
  <c r="K37" i="16"/>
  <c r="V37" i="16" s="1"/>
  <c r="K38" i="16"/>
  <c r="V38" i="16" s="1"/>
  <c r="K39" i="16"/>
  <c r="V39" i="16" s="1"/>
  <c r="K40" i="16"/>
  <c r="V40" i="16" s="1"/>
  <c r="K42" i="16"/>
  <c r="V42" i="16" s="1"/>
  <c r="K43" i="16"/>
  <c r="V43" i="16" s="1"/>
  <c r="K44" i="16"/>
  <c r="V44" i="16" s="1"/>
  <c r="K45" i="16"/>
  <c r="V45" i="16" s="1"/>
  <c r="K46" i="16"/>
  <c r="V46" i="16" s="1"/>
  <c r="K47" i="16"/>
  <c r="V47" i="16" s="1"/>
  <c r="K48" i="16"/>
  <c r="V48" i="16" s="1"/>
  <c r="K49" i="16"/>
  <c r="V49" i="16" s="1"/>
  <c r="K50" i="16"/>
  <c r="V50" i="16" s="1"/>
  <c r="K51" i="16"/>
  <c r="V51" i="16" s="1"/>
  <c r="K52" i="16"/>
  <c r="V52" i="16" s="1"/>
  <c r="L30" i="16"/>
  <c r="L2" i="16"/>
  <c r="L31" i="16"/>
  <c r="L32" i="16"/>
  <c r="L33" i="16"/>
  <c r="L34" i="16"/>
  <c r="L35" i="16"/>
  <c r="L36" i="16"/>
  <c r="L37" i="16"/>
  <c r="L38" i="16"/>
  <c r="L39" i="16"/>
  <c r="L40" i="16"/>
  <c r="L45" i="16"/>
  <c r="L46" i="16"/>
  <c r="L47" i="16"/>
  <c r="L48" i="16"/>
  <c r="L49" i="16"/>
  <c r="L50" i="16"/>
  <c r="L51" i="16"/>
  <c r="L52" i="16"/>
  <c r="M30" i="16"/>
  <c r="N30" i="16"/>
  <c r="O30" i="16"/>
  <c r="P30" i="16"/>
  <c r="Q30" i="16"/>
  <c r="S30" i="16"/>
  <c r="B31" i="16"/>
  <c r="G31" i="16"/>
  <c r="H31" i="16"/>
  <c r="J31" i="16"/>
  <c r="M31" i="16"/>
  <c r="N31" i="16"/>
  <c r="O31" i="16"/>
  <c r="P31" i="16"/>
  <c r="Q31" i="16"/>
  <c r="S31" i="16"/>
  <c r="B32" i="16"/>
  <c r="G32" i="16"/>
  <c r="H32" i="16"/>
  <c r="J32" i="16"/>
  <c r="M32" i="16"/>
  <c r="N32" i="16"/>
  <c r="O32" i="16"/>
  <c r="P32" i="16"/>
  <c r="Q32" i="16"/>
  <c r="S32" i="16"/>
  <c r="B33" i="16"/>
  <c r="G33" i="16"/>
  <c r="H33" i="16"/>
  <c r="J33" i="16"/>
  <c r="M33" i="16"/>
  <c r="N33" i="16"/>
  <c r="O33" i="16"/>
  <c r="P33" i="16"/>
  <c r="Q33" i="16"/>
  <c r="S33" i="16"/>
  <c r="B34" i="16"/>
  <c r="G34" i="16"/>
  <c r="H34" i="16"/>
  <c r="J34" i="16"/>
  <c r="M34" i="16"/>
  <c r="N34" i="16"/>
  <c r="O34" i="16"/>
  <c r="P34" i="16"/>
  <c r="Q34" i="16"/>
  <c r="S34" i="16"/>
  <c r="B35" i="16"/>
  <c r="G35" i="16"/>
  <c r="H35" i="16"/>
  <c r="J35" i="16"/>
  <c r="M35" i="16"/>
  <c r="N35" i="16"/>
  <c r="P35" i="16"/>
  <c r="Q35" i="16"/>
  <c r="S35" i="16"/>
  <c r="B36" i="16"/>
  <c r="B37" i="16"/>
  <c r="B38" i="16"/>
  <c r="B39" i="16"/>
  <c r="B40" i="16"/>
  <c r="G36" i="16"/>
  <c r="G37" i="16"/>
  <c r="H37" i="16"/>
  <c r="J37" i="16"/>
  <c r="O37" i="16"/>
  <c r="P37" i="16"/>
  <c r="Q37" i="16"/>
  <c r="G38" i="16"/>
  <c r="G39" i="16"/>
  <c r="G40" i="16"/>
  <c r="H36" i="16"/>
  <c r="J36" i="16"/>
  <c r="J38" i="16"/>
  <c r="J39" i="16"/>
  <c r="J40" i="16"/>
  <c r="M36" i="16"/>
  <c r="N36" i="16"/>
  <c r="P36" i="16"/>
  <c r="Q36" i="16"/>
  <c r="S36" i="16"/>
  <c r="M37" i="16"/>
  <c r="N37" i="16"/>
  <c r="R13" i="22"/>
  <c r="S37" i="16"/>
  <c r="H38" i="16"/>
  <c r="H39" i="16"/>
  <c r="H40" i="16"/>
  <c r="H2" i="16"/>
  <c r="H42" i="16"/>
  <c r="H43" i="16"/>
  <c r="H44" i="16"/>
  <c r="H45" i="16"/>
  <c r="H46" i="16"/>
  <c r="H47" i="16"/>
  <c r="H48" i="16"/>
  <c r="H49" i="16"/>
  <c r="H50" i="16"/>
  <c r="H51" i="16"/>
  <c r="H52" i="16"/>
  <c r="M38" i="16"/>
  <c r="N38" i="16"/>
  <c r="O38" i="16"/>
  <c r="P38" i="16"/>
  <c r="Q38" i="16"/>
  <c r="S38" i="16"/>
  <c r="S39" i="16"/>
  <c r="S40" i="16"/>
  <c r="M39" i="16"/>
  <c r="N39" i="16"/>
  <c r="O39" i="16"/>
  <c r="P39" i="16"/>
  <c r="Q39" i="16"/>
  <c r="M40" i="16"/>
  <c r="N40" i="16"/>
  <c r="O40" i="16"/>
  <c r="Q40" i="16"/>
  <c r="B42" i="16"/>
  <c r="B43" i="16"/>
  <c r="B44" i="16"/>
  <c r="B2" i="16"/>
  <c r="B45" i="16"/>
  <c r="B46" i="16"/>
  <c r="B47" i="16"/>
  <c r="B48" i="16"/>
  <c r="B49" i="16"/>
  <c r="B50" i="16"/>
  <c r="B51" i="16"/>
  <c r="B52" i="16"/>
  <c r="J42" i="16"/>
  <c r="J43" i="16"/>
  <c r="J44" i="16"/>
  <c r="J2" i="16"/>
  <c r="J45" i="16"/>
  <c r="J46" i="16"/>
  <c r="J47" i="16"/>
  <c r="J48" i="16"/>
  <c r="J49" i="16"/>
  <c r="J50" i="16"/>
  <c r="J51" i="16"/>
  <c r="J52" i="16"/>
  <c r="M42" i="16"/>
  <c r="N42" i="16"/>
  <c r="O42" i="16"/>
  <c r="P42" i="16"/>
  <c r="Q42" i="16"/>
  <c r="S42" i="16"/>
  <c r="S43" i="16"/>
  <c r="S44" i="16"/>
  <c r="M43" i="16"/>
  <c r="N43" i="16"/>
  <c r="O43" i="16"/>
  <c r="P43" i="16"/>
  <c r="Q43" i="16"/>
  <c r="M44" i="16"/>
  <c r="N44" i="16"/>
  <c r="O44" i="16"/>
  <c r="P44" i="16"/>
  <c r="Q44" i="16"/>
  <c r="G45" i="16"/>
  <c r="M45" i="16"/>
  <c r="N45" i="16"/>
  <c r="O45" i="16"/>
  <c r="P45" i="16"/>
  <c r="Q45" i="16"/>
  <c r="S45" i="16"/>
  <c r="G46" i="16"/>
  <c r="M46" i="16"/>
  <c r="N46" i="16"/>
  <c r="O46" i="16"/>
  <c r="P46" i="16"/>
  <c r="Q46" i="16"/>
  <c r="S46" i="16"/>
  <c r="G47" i="16"/>
  <c r="G2" i="16"/>
  <c r="G48" i="16"/>
  <c r="G49" i="16"/>
  <c r="G50" i="16"/>
  <c r="G51" i="16"/>
  <c r="G52" i="16"/>
  <c r="M47" i="16"/>
  <c r="N47" i="16"/>
  <c r="O47" i="16"/>
  <c r="P47" i="16"/>
  <c r="Q47" i="16"/>
  <c r="S47" i="16"/>
  <c r="M48" i="16"/>
  <c r="N48" i="16"/>
  <c r="O48" i="16"/>
  <c r="P48" i="16"/>
  <c r="Q48" i="16"/>
  <c r="S48" i="16"/>
  <c r="M49" i="16"/>
  <c r="N49" i="16"/>
  <c r="O49" i="16"/>
  <c r="P49" i="16"/>
  <c r="Q49" i="16"/>
  <c r="S49" i="16"/>
  <c r="M50" i="16"/>
  <c r="N50" i="16"/>
  <c r="O50" i="16"/>
  <c r="P50" i="16"/>
  <c r="Q50" i="16"/>
  <c r="S50" i="16"/>
  <c r="M51" i="16"/>
  <c r="N51" i="16"/>
  <c r="O51" i="16"/>
  <c r="P51" i="16"/>
  <c r="Q51" i="16"/>
  <c r="S51" i="16"/>
  <c r="M52" i="16"/>
  <c r="N52" i="16"/>
  <c r="O52" i="16"/>
  <c r="P52" i="16"/>
  <c r="Q52" i="16"/>
  <c r="S52" i="16"/>
  <c r="N2" i="16"/>
  <c r="Q2" i="16"/>
  <c r="S54" i="15"/>
  <c r="S6" i="17" s="1"/>
  <c r="R54" i="15"/>
  <c r="Q54" i="15"/>
  <c r="Q6" i="18" s="1"/>
  <c r="P54" i="15"/>
  <c r="P6" i="18" s="1"/>
  <c r="O54" i="15"/>
  <c r="O6" i="18" s="1"/>
  <c r="N54" i="15"/>
  <c r="N6" i="18" s="1"/>
  <c r="M54" i="15"/>
  <c r="M6" i="18" s="1"/>
  <c r="W6" i="18" s="1"/>
  <c r="L54" i="15"/>
  <c r="L6" i="18" s="1"/>
  <c r="X6" i="18" s="1"/>
  <c r="K54" i="15"/>
  <c r="K6" i="18" s="1"/>
  <c r="V6" i="18" s="1"/>
  <c r="J54" i="15"/>
  <c r="J6" i="18" s="1"/>
  <c r="I54" i="15"/>
  <c r="I6" i="18" s="1"/>
  <c r="G54" i="15"/>
  <c r="H54" i="15"/>
  <c r="F54" i="15"/>
  <c r="E54" i="15"/>
  <c r="E54" i="10"/>
  <c r="E54" i="11"/>
  <c r="E3" i="18" s="1"/>
  <c r="E54" i="13"/>
  <c r="E4" i="18" s="1"/>
  <c r="E54" i="14"/>
  <c r="E5" i="18" s="1"/>
  <c r="D6" i="18"/>
  <c r="C54" i="15"/>
  <c r="B54" i="15"/>
  <c r="S54" i="14"/>
  <c r="S5" i="18" s="1"/>
  <c r="R54" i="14"/>
  <c r="R5" i="18" s="1"/>
  <c r="Q54" i="14"/>
  <c r="Q5" i="18" s="1"/>
  <c r="P54" i="14"/>
  <c r="P5" i="18" s="1"/>
  <c r="N54" i="14"/>
  <c r="N5" i="18" s="1"/>
  <c r="L54" i="14"/>
  <c r="L5" i="18" s="1"/>
  <c r="K54" i="14"/>
  <c r="J54" i="14"/>
  <c r="J2" i="17"/>
  <c r="J54" i="11"/>
  <c r="J3" i="18" s="1"/>
  <c r="J54" i="13"/>
  <c r="J54" i="12"/>
  <c r="J7" i="18" s="1"/>
  <c r="I54" i="14"/>
  <c r="I54" i="10"/>
  <c r="I54" i="11"/>
  <c r="I54" i="13"/>
  <c r="I54" i="12"/>
  <c r="H54" i="14"/>
  <c r="H54" i="10"/>
  <c r="H54" i="11"/>
  <c r="H54" i="13"/>
  <c r="H54" i="12"/>
  <c r="G54" i="14"/>
  <c r="F54" i="14"/>
  <c r="F5" i="18" s="1"/>
  <c r="D54" i="14"/>
  <c r="C54" i="14"/>
  <c r="C5" i="18" s="1"/>
  <c r="B54" i="14"/>
  <c r="B54" i="10"/>
  <c r="B54" i="11"/>
  <c r="B54" i="13"/>
  <c r="B54" i="12"/>
  <c r="S54" i="13"/>
  <c r="R54" i="13"/>
  <c r="R4" i="18" s="1"/>
  <c r="Q54" i="13"/>
  <c r="Q4" i="18" s="1"/>
  <c r="Q4" i="17"/>
  <c r="N54" i="13"/>
  <c r="N4" i="18" s="1"/>
  <c r="L54" i="13"/>
  <c r="K54" i="13"/>
  <c r="G54" i="13"/>
  <c r="G4" i="18" s="1"/>
  <c r="F54" i="13"/>
  <c r="F54" i="10"/>
  <c r="F54" i="11"/>
  <c r="F54" i="12"/>
  <c r="F7" i="18" s="1"/>
  <c r="D54" i="13"/>
  <c r="D54" i="10"/>
  <c r="D2" i="18" s="1"/>
  <c r="D54" i="12"/>
  <c r="C54" i="13"/>
  <c r="S54" i="12"/>
  <c r="S7" i="18" s="1"/>
  <c r="R54" i="12"/>
  <c r="R7" i="18" s="1"/>
  <c r="R54" i="11"/>
  <c r="Q54" i="12"/>
  <c r="Q7" i="18" s="1"/>
  <c r="P54" i="12"/>
  <c r="P7" i="18" s="1"/>
  <c r="O54" i="12"/>
  <c r="O7" i="18" s="1"/>
  <c r="N54" i="12"/>
  <c r="N7" i="18" s="1"/>
  <c r="M54" i="12"/>
  <c r="M7" i="18" s="1"/>
  <c r="L54" i="12"/>
  <c r="K54" i="12"/>
  <c r="K7" i="18" s="1"/>
  <c r="G54" i="12"/>
  <c r="G7" i="18" s="1"/>
  <c r="C54" i="12"/>
  <c r="C7" i="18" s="1"/>
  <c r="K54" i="11"/>
  <c r="G54" i="10"/>
  <c r="G2" i="18" s="1"/>
  <c r="G54" i="11"/>
  <c r="G3" i="18" s="1"/>
  <c r="P7" i="17"/>
  <c r="M7" i="17"/>
  <c r="N6" i="17"/>
  <c r="L2" i="18"/>
  <c r="L54" i="11"/>
  <c r="W64" i="18"/>
  <c r="S54" i="11"/>
  <c r="Q54" i="11"/>
  <c r="Q3" i="18" s="1"/>
  <c r="P54" i="11"/>
  <c r="P3" i="18" s="1"/>
  <c r="O54" i="11"/>
  <c r="O3" i="18" s="1"/>
  <c r="N54" i="11"/>
  <c r="N3" i="18" s="1"/>
  <c r="M54" i="11"/>
  <c r="M3" i="18" s="1"/>
  <c r="M54" i="10"/>
  <c r="N54" i="10"/>
  <c r="Q54" i="10"/>
  <c r="O54" i="10"/>
  <c r="O2" i="18" s="1"/>
  <c r="P54" i="10"/>
  <c r="R9" i="22"/>
  <c r="F9" i="22"/>
  <c r="F7" i="22"/>
  <c r="Y2" i="10"/>
  <c r="R4" i="22"/>
  <c r="F5" i="22"/>
  <c r="D9" i="22"/>
  <c r="R8" i="22"/>
  <c r="D4" i="22"/>
  <c r="R5" i="22"/>
  <c r="D8" i="22"/>
  <c r="D5" i="22"/>
  <c r="D7" i="22"/>
  <c r="R6" i="22"/>
  <c r="D10" i="22"/>
  <c r="L2" i="17"/>
  <c r="F10" i="22"/>
  <c r="F8" i="22"/>
  <c r="F4" i="22"/>
  <c r="F2" i="22"/>
  <c r="D6" i="22"/>
  <c r="R7" i="22"/>
  <c r="R2" i="22"/>
  <c r="R12" i="22"/>
  <c r="R10" i="22"/>
  <c r="F11" i="22"/>
  <c r="D11" i="22"/>
  <c r="R11" i="22"/>
  <c r="F7" i="17" l="1"/>
  <c r="E2" i="17"/>
  <c r="E2" i="18"/>
  <c r="C2" i="17"/>
  <c r="C2" i="18"/>
  <c r="Z44" i="18"/>
  <c r="V44" i="18"/>
  <c r="Z64" i="18"/>
  <c r="AA64" i="18"/>
  <c r="V54" i="18"/>
  <c r="X54" i="18"/>
  <c r="Z54" i="18"/>
  <c r="X64" i="18"/>
  <c r="W54" i="18"/>
  <c r="Y54" i="18"/>
  <c r="AA54" i="18"/>
  <c r="V71" i="18"/>
  <c r="C80" i="17"/>
  <c r="C79" i="17"/>
  <c r="L74" i="18"/>
  <c r="W41" i="16"/>
  <c r="Q7" i="17"/>
  <c r="Y72" i="18"/>
  <c r="W7" i="18"/>
  <c r="W54" i="12"/>
  <c r="M6" i="17"/>
  <c r="W9" i="16"/>
  <c r="AA71" i="18"/>
  <c r="P6" i="17"/>
  <c r="Q6" i="17"/>
  <c r="W24" i="16"/>
  <c r="U74" i="18"/>
  <c r="Z73" i="18"/>
  <c r="V54" i="15"/>
  <c r="X54" i="15"/>
  <c r="J6" i="17"/>
  <c r="W54" i="15"/>
  <c r="O54" i="14"/>
  <c r="O5" i="18" s="1"/>
  <c r="O8" i="18" s="1"/>
  <c r="AA70" i="18"/>
  <c r="W54" i="14"/>
  <c r="T2" i="14"/>
  <c r="T54" i="14" s="1"/>
  <c r="W40" i="16"/>
  <c r="M54" i="14"/>
  <c r="M5" i="18" s="1"/>
  <c r="W5" i="18" s="1"/>
  <c r="D5" i="18"/>
  <c r="U5" i="18" s="1"/>
  <c r="W11" i="16"/>
  <c r="P2" i="16"/>
  <c r="P54" i="16" s="1"/>
  <c r="C9" i="22"/>
  <c r="P54" i="13"/>
  <c r="E9" i="22"/>
  <c r="X54" i="13"/>
  <c r="W54" i="13"/>
  <c r="T2" i="13"/>
  <c r="T54" i="13" s="1"/>
  <c r="M2" i="16"/>
  <c r="M54" i="16" s="1"/>
  <c r="O2" i="16"/>
  <c r="O2" i="22" s="1"/>
  <c r="M54" i="13"/>
  <c r="Y2" i="13"/>
  <c r="W2" i="13"/>
  <c r="AA68" i="18"/>
  <c r="H8" i="22"/>
  <c r="Y68" i="18"/>
  <c r="W54" i="11"/>
  <c r="I11" i="22"/>
  <c r="W15" i="16"/>
  <c r="R74" i="18"/>
  <c r="M11" i="22"/>
  <c r="C7" i="22"/>
  <c r="C5" i="22"/>
  <c r="V54" i="11"/>
  <c r="Y54" i="11"/>
  <c r="K5" i="22"/>
  <c r="V5" i="22" s="1"/>
  <c r="X44" i="16"/>
  <c r="Q54" i="16"/>
  <c r="W42" i="16"/>
  <c r="W35" i="16"/>
  <c r="E7" i="22"/>
  <c r="E5" i="22"/>
  <c r="W45" i="16"/>
  <c r="Q3" i="17"/>
  <c r="W3" i="18"/>
  <c r="M3" i="17"/>
  <c r="X5" i="16"/>
  <c r="C6" i="22"/>
  <c r="I4" i="22"/>
  <c r="I2" i="22"/>
  <c r="G8" i="22"/>
  <c r="W18" i="16"/>
  <c r="W16" i="16"/>
  <c r="X9" i="16"/>
  <c r="X45" i="16"/>
  <c r="N2" i="22"/>
  <c r="W47" i="16"/>
  <c r="W43" i="16"/>
  <c r="W3" i="16"/>
  <c r="O7" i="17"/>
  <c r="K2" i="22"/>
  <c r="V2" i="22" s="1"/>
  <c r="N7" i="17"/>
  <c r="O10" i="22"/>
  <c r="X35" i="16"/>
  <c r="M6" i="22"/>
  <c r="G6" i="22"/>
  <c r="Y18" i="16"/>
  <c r="Y16" i="16"/>
  <c r="Y12" i="16"/>
  <c r="W4" i="16"/>
  <c r="P10" i="22"/>
  <c r="W34" i="16"/>
  <c r="W30" i="16"/>
  <c r="M8" i="22"/>
  <c r="Q7" i="22"/>
  <c r="H7" i="22"/>
  <c r="M7" i="22"/>
  <c r="W23" i="16"/>
  <c r="X19" i="16"/>
  <c r="O4" i="22"/>
  <c r="Y7" i="16"/>
  <c r="W6" i="16"/>
  <c r="AA72" i="18"/>
  <c r="O6" i="17"/>
  <c r="Q6" i="22"/>
  <c r="J5" i="22"/>
  <c r="X11" i="16"/>
  <c r="Y9" i="16"/>
  <c r="W8" i="16"/>
  <c r="Q11" i="22"/>
  <c r="I6" i="22"/>
  <c r="Y14" i="16"/>
  <c r="T6" i="16"/>
  <c r="G11" i="22"/>
  <c r="Y23" i="16"/>
  <c r="O11" i="22"/>
  <c r="X23" i="16"/>
  <c r="X21" i="16"/>
  <c r="W20" i="16"/>
  <c r="P6" i="22"/>
  <c r="H6" i="22"/>
  <c r="P5" i="22"/>
  <c r="Y13" i="16"/>
  <c r="X8" i="16"/>
  <c r="W73" i="18"/>
  <c r="W74" i="18" s="1"/>
  <c r="Y54" i="15"/>
  <c r="C11" i="22"/>
  <c r="C4" i="22"/>
  <c r="E11" i="22"/>
  <c r="E6" i="22"/>
  <c r="E4" i="22"/>
  <c r="E2" i="22"/>
  <c r="Q2" i="22"/>
  <c r="J9" i="22"/>
  <c r="N9" i="22"/>
  <c r="Y29" i="16"/>
  <c r="W28" i="16"/>
  <c r="X27" i="16"/>
  <c r="Y27" i="16"/>
  <c r="W26" i="16"/>
  <c r="W22" i="16"/>
  <c r="Y71" i="18"/>
  <c r="G2" i="22"/>
  <c r="K4" i="22"/>
  <c r="V4" i="22" s="1"/>
  <c r="S10" i="22"/>
  <c r="X38" i="16"/>
  <c r="V72" i="18"/>
  <c r="L6" i="17"/>
  <c r="X6" i="17" s="1"/>
  <c r="W21" i="16"/>
  <c r="Y53" i="16"/>
  <c r="C2" i="22"/>
  <c r="C8" i="22"/>
  <c r="E10" i="22"/>
  <c r="E8" i="22"/>
  <c r="Y19" i="16"/>
  <c r="T45" i="16"/>
  <c r="T38" i="16"/>
  <c r="Y36" i="16"/>
  <c r="T40" i="16"/>
  <c r="Y37" i="16"/>
  <c r="H9" i="22"/>
  <c r="W33" i="16"/>
  <c r="O9" i="22"/>
  <c r="Q8" i="22"/>
  <c r="X40" i="16"/>
  <c r="X32" i="16"/>
  <c r="I9" i="22"/>
  <c r="I7" i="22"/>
  <c r="H11" i="22"/>
  <c r="W14" i="16"/>
  <c r="H4" i="22"/>
  <c r="N4" i="17"/>
  <c r="X12" i="16"/>
  <c r="I8" i="22"/>
  <c r="O6" i="22"/>
  <c r="N5" i="22"/>
  <c r="N4" i="22"/>
  <c r="O74" i="18"/>
  <c r="V69" i="18"/>
  <c r="W10" i="16"/>
  <c r="O4" i="17"/>
  <c r="X24" i="16"/>
  <c r="Y20" i="16"/>
  <c r="X6" i="16"/>
  <c r="Y5" i="16"/>
  <c r="W12" i="16"/>
  <c r="I12" i="22"/>
  <c r="T30" i="16"/>
  <c r="W29" i="16"/>
  <c r="X28" i="16"/>
  <c r="J8" i="22"/>
  <c r="W27" i="16"/>
  <c r="X26" i="16"/>
  <c r="Y26" i="16"/>
  <c r="N7" i="22"/>
  <c r="P74" i="18"/>
  <c r="V54" i="13"/>
  <c r="W25" i="16"/>
  <c r="T9" i="16"/>
  <c r="T11" i="16"/>
  <c r="T24" i="16"/>
  <c r="S7" i="22"/>
  <c r="O13" i="22"/>
  <c r="Y45" i="16"/>
  <c r="N11" i="22"/>
  <c r="T44" i="16"/>
  <c r="Q10" i="22"/>
  <c r="W39" i="16"/>
  <c r="M10" i="22"/>
  <c r="Y46" i="16"/>
  <c r="H10" i="22"/>
  <c r="W36" i="16"/>
  <c r="T39" i="16"/>
  <c r="G10" i="22"/>
  <c r="P9" i="22"/>
  <c r="S9" i="22"/>
  <c r="Y34" i="16"/>
  <c r="Y33" i="16"/>
  <c r="W32" i="16"/>
  <c r="Y31" i="16"/>
  <c r="X39" i="16"/>
  <c r="X31" i="16"/>
  <c r="C3" i="22"/>
  <c r="E3" i="22"/>
  <c r="Y32" i="16"/>
  <c r="C10" i="22"/>
  <c r="H2" i="22"/>
  <c r="J7" i="22"/>
  <c r="M4" i="22"/>
  <c r="T12" i="16"/>
  <c r="Y41" i="16"/>
  <c r="I10" i="22"/>
  <c r="Y22" i="16"/>
  <c r="I5" i="22"/>
  <c r="I3" i="22"/>
  <c r="Y43" i="16"/>
  <c r="T42" i="10"/>
  <c r="T34" i="10"/>
  <c r="T26" i="10"/>
  <c r="T18" i="10"/>
  <c r="T10" i="10"/>
  <c r="T48" i="10"/>
  <c r="Y24" i="16"/>
  <c r="K9" i="22"/>
  <c r="V9" i="22" s="1"/>
  <c r="J6" i="22"/>
  <c r="W13" i="16"/>
  <c r="Y4" i="16"/>
  <c r="W53" i="16"/>
  <c r="T50" i="10"/>
  <c r="W17" i="16"/>
  <c r="T27" i="16"/>
  <c r="T18" i="16"/>
  <c r="Y28" i="16"/>
  <c r="Y11" i="16"/>
  <c r="N12" i="22"/>
  <c r="M12" i="22"/>
  <c r="W37" i="16"/>
  <c r="Q9" i="22"/>
  <c r="W31" i="16"/>
  <c r="Y6" i="16"/>
  <c r="W5" i="16"/>
  <c r="Q4" i="22"/>
  <c r="J4" i="22"/>
  <c r="P4" i="22"/>
  <c r="G4" i="22"/>
  <c r="Y8" i="16"/>
  <c r="W7" i="16"/>
  <c r="Q5" i="22"/>
  <c r="Y15" i="16"/>
  <c r="N74" i="18"/>
  <c r="T47" i="10"/>
  <c r="T39" i="10"/>
  <c r="T31" i="10"/>
  <c r="T23" i="10"/>
  <c r="T15" i="10"/>
  <c r="T7" i="10"/>
  <c r="Y3" i="16"/>
  <c r="V67" i="18"/>
  <c r="O8" i="22"/>
  <c r="O7" i="22"/>
  <c r="G7" i="22"/>
  <c r="P7" i="22"/>
  <c r="T23" i="16"/>
  <c r="Y21" i="16"/>
  <c r="W19" i="16"/>
  <c r="O5" i="22"/>
  <c r="Y17" i="16"/>
  <c r="X54" i="12"/>
  <c r="V54" i="12"/>
  <c r="O2" i="17"/>
  <c r="T53" i="10"/>
  <c r="J11" i="22"/>
  <c r="Y39" i="16"/>
  <c r="Y30" i="16"/>
  <c r="Y38" i="16"/>
  <c r="Y25" i="16"/>
  <c r="H5" i="22"/>
  <c r="P8" i="22"/>
  <c r="T14" i="16"/>
  <c r="P3" i="17"/>
  <c r="M9" i="22"/>
  <c r="T3" i="16"/>
  <c r="Y10" i="16"/>
  <c r="K11" i="22"/>
  <c r="V11" i="22" s="1"/>
  <c r="T31" i="16"/>
  <c r="W38" i="16"/>
  <c r="T8" i="16"/>
  <c r="T13" i="16"/>
  <c r="T33" i="16"/>
  <c r="G9" i="22"/>
  <c r="T32" i="16"/>
  <c r="P12" i="22"/>
  <c r="P11" i="22"/>
  <c r="T5" i="16"/>
  <c r="K6" i="22"/>
  <c r="V6" i="22" s="1"/>
  <c r="T26" i="16"/>
  <c r="Y40" i="16"/>
  <c r="T21" i="16"/>
  <c r="N6" i="22"/>
  <c r="K7" i="22"/>
  <c r="V7" i="22" s="1"/>
  <c r="W44" i="16"/>
  <c r="K8" i="22"/>
  <c r="V8" i="22" s="1"/>
  <c r="M5" i="22"/>
  <c r="Q12" i="22"/>
  <c r="O12" i="22"/>
  <c r="W46" i="16"/>
  <c r="Y42" i="16"/>
  <c r="J10" i="22"/>
  <c r="T37" i="16"/>
  <c r="N10" i="22"/>
  <c r="G5" i="22"/>
  <c r="N3" i="17"/>
  <c r="L3" i="22"/>
  <c r="Y44" i="16"/>
  <c r="K10" i="22"/>
  <c r="V10" i="22" s="1"/>
  <c r="Y35" i="16"/>
  <c r="T41" i="16"/>
  <c r="N8" i="22"/>
  <c r="T28" i="16"/>
  <c r="T19" i="16"/>
  <c r="O3" i="17"/>
  <c r="W52" i="16"/>
  <c r="J3" i="17"/>
  <c r="W54" i="10"/>
  <c r="V54" i="10"/>
  <c r="T52" i="10"/>
  <c r="X54" i="11"/>
  <c r="X51" i="16"/>
  <c r="L5" i="17"/>
  <c r="T52" i="16"/>
  <c r="X52" i="16"/>
  <c r="Y52" i="16"/>
  <c r="M5" i="17"/>
  <c r="Q5" i="17"/>
  <c r="O3" i="22"/>
  <c r="G3" i="22"/>
  <c r="L4" i="22"/>
  <c r="N3" i="22"/>
  <c r="N5" i="17"/>
  <c r="X18" i="16"/>
  <c r="L5" i="22"/>
  <c r="M3" i="22"/>
  <c r="S74" i="18"/>
  <c r="V54" i="14"/>
  <c r="K3" i="22"/>
  <c r="V3" i="22" s="1"/>
  <c r="Y54" i="14"/>
  <c r="P5" i="17"/>
  <c r="P13" i="22"/>
  <c r="T42" i="16"/>
  <c r="J13" i="22"/>
  <c r="S3" i="22"/>
  <c r="J3" i="22"/>
  <c r="P3" i="22"/>
  <c r="X30" i="16"/>
  <c r="Q3" i="22"/>
  <c r="H3" i="22"/>
  <c r="Q13" i="22"/>
  <c r="Y51" i="16"/>
  <c r="W51" i="16"/>
  <c r="G2" i="17"/>
  <c r="T51" i="16"/>
  <c r="T51" i="10"/>
  <c r="U54" i="13"/>
  <c r="F5" i="17"/>
  <c r="D5" i="17"/>
  <c r="U54" i="14"/>
  <c r="H6" i="17"/>
  <c r="H6" i="18"/>
  <c r="G6" i="17"/>
  <c r="G6" i="18"/>
  <c r="S5" i="17"/>
  <c r="X5" i="17" s="1"/>
  <c r="X54" i="14"/>
  <c r="X5" i="18"/>
  <c r="K5" i="17"/>
  <c r="V5" i="17" s="1"/>
  <c r="K5" i="18"/>
  <c r="V5" i="18" s="1"/>
  <c r="J5" i="17"/>
  <c r="J5" i="18"/>
  <c r="I5" i="17"/>
  <c r="I5" i="18"/>
  <c r="H5" i="17"/>
  <c r="H5" i="18"/>
  <c r="G5" i="17"/>
  <c r="G5" i="18"/>
  <c r="S4" i="17"/>
  <c r="S4" i="18"/>
  <c r="L4" i="17"/>
  <c r="L4" i="18"/>
  <c r="K4" i="17"/>
  <c r="V4" i="17" s="1"/>
  <c r="K4" i="18"/>
  <c r="V4" i="18" s="1"/>
  <c r="J4" i="17"/>
  <c r="J4" i="18"/>
  <c r="J8" i="18" s="1"/>
  <c r="I4" i="17"/>
  <c r="I4" i="18"/>
  <c r="H4" i="17"/>
  <c r="H4" i="18"/>
  <c r="Y50" i="16"/>
  <c r="R2" i="17"/>
  <c r="R2" i="18"/>
  <c r="Q2" i="17"/>
  <c r="Q2" i="18"/>
  <c r="Q8" i="18" s="1"/>
  <c r="P2" i="17"/>
  <c r="P2" i="18"/>
  <c r="W50" i="16"/>
  <c r="N2" i="17"/>
  <c r="N2" i="18"/>
  <c r="N8" i="18" s="1"/>
  <c r="N54" i="16"/>
  <c r="M2" i="17"/>
  <c r="M2" i="18"/>
  <c r="K13" i="22"/>
  <c r="V13" i="22" s="1"/>
  <c r="I2" i="17"/>
  <c r="I2" i="18"/>
  <c r="H2" i="17"/>
  <c r="H2" i="18"/>
  <c r="D7" i="17"/>
  <c r="D7" i="18"/>
  <c r="U7" i="18" s="1"/>
  <c r="C7" i="17"/>
  <c r="F2" i="17"/>
  <c r="F2" i="18"/>
  <c r="D2" i="17"/>
  <c r="F4" i="17"/>
  <c r="F4" i="18"/>
  <c r="D4" i="17"/>
  <c r="D4" i="18"/>
  <c r="C4" i="17"/>
  <c r="C4" i="18"/>
  <c r="C5" i="17"/>
  <c r="F6" i="17"/>
  <c r="F6" i="18"/>
  <c r="E6" i="17"/>
  <c r="E6" i="18"/>
  <c r="C6" i="17"/>
  <c r="C6" i="18"/>
  <c r="F3" i="17"/>
  <c r="F3" i="18"/>
  <c r="E3" i="17"/>
  <c r="C3" i="17"/>
  <c r="C3" i="18"/>
  <c r="R6" i="17"/>
  <c r="R6" i="18"/>
  <c r="S3" i="17"/>
  <c r="S3" i="18"/>
  <c r="R3" i="17"/>
  <c r="R3" i="18"/>
  <c r="L3" i="17"/>
  <c r="L3" i="18"/>
  <c r="K3" i="17"/>
  <c r="V3" i="17" s="1"/>
  <c r="K3" i="18"/>
  <c r="V3" i="18" s="1"/>
  <c r="I3" i="17"/>
  <c r="I3" i="18"/>
  <c r="I54" i="16"/>
  <c r="H3" i="17"/>
  <c r="H3" i="18"/>
  <c r="S13" i="22"/>
  <c r="X50" i="16"/>
  <c r="K7" i="17"/>
  <c r="V7" i="17" s="1"/>
  <c r="H13" i="22"/>
  <c r="G13" i="22"/>
  <c r="R7" i="17"/>
  <c r="L7" i="17"/>
  <c r="L7" i="18"/>
  <c r="X7" i="18" s="1"/>
  <c r="V7" i="18"/>
  <c r="I7" i="17"/>
  <c r="I7" i="18"/>
  <c r="H7" i="17"/>
  <c r="H7" i="18"/>
  <c r="Y54" i="12"/>
  <c r="X47" i="16"/>
  <c r="T34" i="16"/>
  <c r="X25" i="16"/>
  <c r="S4" i="22"/>
  <c r="X14" i="16"/>
  <c r="X37" i="16"/>
  <c r="X53" i="16"/>
  <c r="T17" i="16"/>
  <c r="T16" i="16"/>
  <c r="X4" i="16"/>
  <c r="L9" i="22"/>
  <c r="X34" i="16"/>
  <c r="T25" i="16"/>
  <c r="L7" i="22"/>
  <c r="X43" i="16"/>
  <c r="L2" i="22"/>
  <c r="L54" i="16"/>
  <c r="L10" i="22"/>
  <c r="X13" i="16"/>
  <c r="T35" i="16"/>
  <c r="T29" i="16"/>
  <c r="T20" i="16"/>
  <c r="J2" i="22"/>
  <c r="Z71" i="18"/>
  <c r="V70" i="18"/>
  <c r="V73" i="18"/>
  <c r="Q74" i="18"/>
  <c r="V68" i="18"/>
  <c r="AA69" i="18"/>
  <c r="Y73" i="18"/>
  <c r="C76" i="17"/>
  <c r="C61" i="17"/>
  <c r="C60" i="17"/>
  <c r="C78" i="17"/>
  <c r="C58" i="17"/>
  <c r="C77" i="17"/>
  <c r="C62" i="17"/>
  <c r="C59" i="17"/>
  <c r="C67" i="17"/>
  <c r="C72" i="17"/>
  <c r="C71" i="17"/>
  <c r="C32" i="17"/>
  <c r="W6" i="17"/>
  <c r="C69" i="17"/>
  <c r="C36" i="17"/>
  <c r="C68" i="17"/>
  <c r="C53" i="17"/>
  <c r="C51" i="17"/>
  <c r="C52" i="17"/>
  <c r="C49" i="17"/>
  <c r="C41" i="17"/>
  <c r="C50" i="17"/>
  <c r="C43" i="17"/>
  <c r="C33" i="17"/>
  <c r="C31" i="17"/>
  <c r="W7" i="17"/>
  <c r="C34" i="17"/>
  <c r="C40" i="17"/>
  <c r="C42" i="17"/>
  <c r="C45" i="17"/>
  <c r="T54" i="15"/>
  <c r="S5" i="22"/>
  <c r="T7" i="16"/>
  <c r="X7" i="16"/>
  <c r="X20" i="16"/>
  <c r="X3" i="16"/>
  <c r="X17" i="16"/>
  <c r="S8" i="22"/>
  <c r="T43" i="16"/>
  <c r="T4" i="16"/>
  <c r="S12" i="22"/>
  <c r="S11" i="22"/>
  <c r="X33" i="16"/>
  <c r="X10" i="16"/>
  <c r="T47" i="16"/>
  <c r="T10" i="16"/>
  <c r="S6" i="22"/>
  <c r="X16" i="16"/>
  <c r="X42" i="16"/>
  <c r="X41" i="16"/>
  <c r="X29" i="16"/>
  <c r="X22" i="16"/>
  <c r="T53" i="16"/>
  <c r="L11" i="22"/>
  <c r="X15" i="16"/>
  <c r="L8" i="22"/>
  <c r="L6" i="22"/>
  <c r="T15" i="16"/>
  <c r="T22" i="16"/>
  <c r="X36" i="16"/>
  <c r="T36" i="16"/>
  <c r="X49" i="16"/>
  <c r="L13" i="22"/>
  <c r="W49" i="16"/>
  <c r="N13" i="22"/>
  <c r="M13" i="22"/>
  <c r="Y54" i="10"/>
  <c r="U54" i="12"/>
  <c r="D6" i="17"/>
  <c r="U54" i="15"/>
  <c r="T49" i="16"/>
  <c r="E4" i="17"/>
  <c r="D13" i="22"/>
  <c r="I13" i="22"/>
  <c r="Y49" i="16"/>
  <c r="S7" i="17"/>
  <c r="G7" i="17"/>
  <c r="G12" i="22"/>
  <c r="R54" i="16"/>
  <c r="T54" i="12"/>
  <c r="J7" i="17"/>
  <c r="F12" i="22"/>
  <c r="F14" i="22" s="1"/>
  <c r="D12" i="22"/>
  <c r="T46" i="16"/>
  <c r="R4" i="17"/>
  <c r="Y54" i="13"/>
  <c r="W48" i="16"/>
  <c r="K2" i="17"/>
  <c r="V2" i="17" s="1"/>
  <c r="Y48" i="16"/>
  <c r="E7" i="17"/>
  <c r="E5" i="17"/>
  <c r="R5" i="17"/>
  <c r="J12" i="22"/>
  <c r="B54" i="16"/>
  <c r="X48" i="16"/>
  <c r="L12" i="22"/>
  <c r="T48" i="16"/>
  <c r="C12" i="22"/>
  <c r="K6" i="17"/>
  <c r="V6" i="17" s="1"/>
  <c r="I6" i="17"/>
  <c r="H12" i="22"/>
  <c r="E12" i="22"/>
  <c r="X46" i="16"/>
  <c r="V54" i="16"/>
  <c r="K54" i="16"/>
  <c r="K12" i="22"/>
  <c r="V12" i="22" s="1"/>
  <c r="G54" i="16"/>
  <c r="G3" i="17"/>
  <c r="J54" i="16"/>
  <c r="H54" i="16"/>
  <c r="Y47" i="16"/>
  <c r="G4" i="17"/>
  <c r="B16" i="17" l="1"/>
  <c r="U7" i="17"/>
  <c r="U6" i="18"/>
  <c r="U8" i="22"/>
  <c r="U4" i="22"/>
  <c r="U9" i="22"/>
  <c r="U6" i="17"/>
  <c r="B15" i="17"/>
  <c r="U5" i="17"/>
  <c r="B14" i="17"/>
  <c r="U4" i="18"/>
  <c r="B13" i="17"/>
  <c r="U4" i="17"/>
  <c r="U5" i="22"/>
  <c r="U6" i="22"/>
  <c r="U3" i="22"/>
  <c r="U11" i="22"/>
  <c r="U12" i="22"/>
  <c r="U2" i="18"/>
  <c r="U10" i="22"/>
  <c r="U7" i="22"/>
  <c r="B11" i="17"/>
  <c r="U2" i="17"/>
  <c r="X4" i="17"/>
  <c r="P2" i="22"/>
  <c r="P14" i="22" s="1"/>
  <c r="X10" i="22"/>
  <c r="Y2" i="16"/>
  <c r="Z74" i="18"/>
  <c r="W5" i="17"/>
  <c r="O5" i="17"/>
  <c r="Y5" i="17" s="1"/>
  <c r="P4" i="18"/>
  <c r="P8" i="18" s="1"/>
  <c r="P4" i="17"/>
  <c r="P8" i="17" s="1"/>
  <c r="V74" i="18"/>
  <c r="M2" i="22"/>
  <c r="W2" i="22" s="1"/>
  <c r="O54" i="16"/>
  <c r="M4" i="18"/>
  <c r="W4" i="18" s="1"/>
  <c r="M4" i="17"/>
  <c r="W4" i="17" s="1"/>
  <c r="AA74" i="18"/>
  <c r="W2" i="16"/>
  <c r="W54" i="16" s="1"/>
  <c r="X7" i="22"/>
  <c r="W11" i="22"/>
  <c r="Y3" i="18"/>
  <c r="W8" i="22"/>
  <c r="W12" i="22"/>
  <c r="Q8" i="17"/>
  <c r="O14" i="22"/>
  <c r="W3" i="17"/>
  <c r="W7" i="22"/>
  <c r="N14" i="22"/>
  <c r="W10" i="22"/>
  <c r="W5" i="22"/>
  <c r="Y11" i="22"/>
  <c r="X5" i="22"/>
  <c r="Q14" i="22"/>
  <c r="W6" i="22"/>
  <c r="Y4" i="22"/>
  <c r="Y10" i="22"/>
  <c r="Y6" i="22"/>
  <c r="X4" i="22"/>
  <c r="Y9" i="22"/>
  <c r="X9" i="22"/>
  <c r="W9" i="22"/>
  <c r="Y6" i="18"/>
  <c r="Y74" i="18"/>
  <c r="Y2" i="22"/>
  <c r="W4" i="22"/>
  <c r="T4" i="22"/>
  <c r="Y7" i="22"/>
  <c r="T10" i="22"/>
  <c r="Y5" i="22"/>
  <c r="X3" i="22"/>
  <c r="T3" i="22"/>
  <c r="I14" i="22"/>
  <c r="Y8" i="22"/>
  <c r="X4" i="18"/>
  <c r="W3" i="22"/>
  <c r="W13" i="22"/>
  <c r="L8" i="17"/>
  <c r="X3" i="17"/>
  <c r="X3" i="18"/>
  <c r="R8" i="18"/>
  <c r="Y3" i="17"/>
  <c r="X7" i="17"/>
  <c r="H8" i="18"/>
  <c r="K8" i="18"/>
  <c r="J8" i="17"/>
  <c r="J14" i="22"/>
  <c r="T5" i="18"/>
  <c r="B14" i="22"/>
  <c r="T9" i="22"/>
  <c r="Y3" i="22"/>
  <c r="T11" i="22"/>
  <c r="V8" i="18"/>
  <c r="T7" i="22"/>
  <c r="W2" i="17"/>
  <c r="H14" i="22"/>
  <c r="F8" i="17"/>
  <c r="Y6" i="17"/>
  <c r="G8" i="18"/>
  <c r="Y5" i="18"/>
  <c r="B8" i="18"/>
  <c r="V14" i="22"/>
  <c r="I8" i="18"/>
  <c r="Y4" i="18"/>
  <c r="Y2" i="18"/>
  <c r="N8" i="17"/>
  <c r="W2" i="18"/>
  <c r="Y2" i="17"/>
  <c r="H8" i="17"/>
  <c r="T50" i="16"/>
  <c r="F8" i="18"/>
  <c r="E8" i="18"/>
  <c r="E54" i="16"/>
  <c r="E13" i="22"/>
  <c r="E14" i="22" s="1"/>
  <c r="C54" i="16"/>
  <c r="C13" i="22"/>
  <c r="T4" i="18"/>
  <c r="T6" i="18"/>
  <c r="X13" i="22"/>
  <c r="G14" i="22"/>
  <c r="L8" i="18"/>
  <c r="Y7" i="18"/>
  <c r="T7" i="18"/>
  <c r="X12" i="22"/>
  <c r="X6" i="22"/>
  <c r="R8" i="17"/>
  <c r="B8" i="17"/>
  <c r="T5" i="22"/>
  <c r="X11" i="22"/>
  <c r="L14" i="22"/>
  <c r="T8" i="22"/>
  <c r="X8" i="22"/>
  <c r="T6" i="22"/>
  <c r="Y13" i="22"/>
  <c r="Y7" i="17"/>
  <c r="T7" i="17"/>
  <c r="Y54" i="16"/>
  <c r="K8" i="17"/>
  <c r="V8" i="17"/>
  <c r="E8" i="17"/>
  <c r="T12" i="22"/>
  <c r="Y12" i="22"/>
  <c r="I8" i="17"/>
  <c r="T6" i="17"/>
  <c r="K14" i="22"/>
  <c r="G8" i="17"/>
  <c r="Y4" i="17"/>
  <c r="C14" i="22" l="1"/>
  <c r="U13" i="22"/>
  <c r="T5" i="17"/>
  <c r="O8" i="17"/>
  <c r="T4" i="17"/>
  <c r="M14" i="22"/>
  <c r="W8" i="18"/>
  <c r="M8" i="18"/>
  <c r="M8" i="17"/>
  <c r="W14" i="22"/>
  <c r="W8" i="17"/>
  <c r="Y8" i="18"/>
  <c r="T13" i="22"/>
  <c r="C8" i="18"/>
  <c r="C8" i="17"/>
  <c r="G92" i="17"/>
  <c r="Y14" i="22"/>
  <c r="Y8" i="17"/>
  <c r="X54" i="10"/>
  <c r="D54" i="11"/>
  <c r="U54" i="11" s="1"/>
  <c r="T2" i="11"/>
  <c r="T54" i="11" s="1"/>
  <c r="D2" i="16"/>
  <c r="U2" i="16" s="1"/>
  <c r="D3" i="18" l="1"/>
  <c r="U3" i="18" s="1"/>
  <c r="U8" i="18" s="1"/>
  <c r="D3" i="17"/>
  <c r="D54" i="16"/>
  <c r="U54" i="16"/>
  <c r="D2" i="22"/>
  <c r="U2" i="22" s="1"/>
  <c r="T3" i="18" l="1"/>
  <c r="D8" i="18"/>
  <c r="U3" i="17"/>
  <c r="U8" i="17" s="1"/>
  <c r="B12" i="17"/>
  <c r="B17" i="17" s="1"/>
  <c r="D14" i="22"/>
  <c r="U14" i="22"/>
  <c r="T3" i="17"/>
  <c r="D8" i="17"/>
  <c r="T2" i="10"/>
  <c r="T54" i="10" s="1"/>
  <c r="S2" i="22"/>
  <c r="T2" i="22" s="1"/>
  <c r="S2" i="18"/>
  <c r="C12" i="17" l="1"/>
  <c r="C14" i="17"/>
  <c r="C16" i="17"/>
  <c r="C15" i="17"/>
  <c r="C13" i="17"/>
  <c r="C11" i="17"/>
  <c r="S8" i="18"/>
  <c r="X2" i="18"/>
  <c r="X8" i="18" s="1"/>
  <c r="T2" i="18"/>
  <c r="T8" i="18" s="1"/>
  <c r="X2" i="22"/>
  <c r="X14" i="22" s="1"/>
  <c r="T14" i="22"/>
  <c r="S14" i="22"/>
  <c r="S54" i="16"/>
  <c r="S2" i="17"/>
  <c r="T2" i="17" s="1"/>
  <c r="T8" i="17" s="1"/>
  <c r="T2" i="16"/>
  <c r="T54" i="16" s="1"/>
  <c r="X2" i="16"/>
  <c r="X54" i="16" s="1"/>
  <c r="X2" i="17" l="1"/>
  <c r="X8" i="17" s="1"/>
  <c r="S8" i="17"/>
</calcChain>
</file>

<file path=xl/sharedStrings.xml><?xml version="1.0" encoding="utf-8"?>
<sst xmlns="http://schemas.openxmlformats.org/spreadsheetml/2006/main" count="1136" uniqueCount="140">
  <si>
    <t>Hôtel de Ville</t>
  </si>
  <si>
    <t>Personnes reçues</t>
  </si>
  <si>
    <t>Certificats divers</t>
  </si>
  <si>
    <t>Légalisation
signature</t>
  </si>
  <si>
    <t>Recens. militaire</t>
  </si>
  <si>
    <t>Inscription
élection</t>
  </si>
  <si>
    <t>Actes d'état civil</t>
  </si>
  <si>
    <t>Prest'O
inscription</t>
  </si>
  <si>
    <t>Dossiers
Attestation
accueil</t>
  </si>
  <si>
    <t>Retrait
Attestation
Accueil</t>
  </si>
  <si>
    <t>Hospitalisation
d'office</t>
  </si>
  <si>
    <t>Création
modification
syndicats</t>
  </si>
  <si>
    <t>Dossier
SASPA</t>
  </si>
  <si>
    <t>Renseignements
Divers</t>
  </si>
  <si>
    <t>Carte midi
&amp;
TSC</t>
  </si>
  <si>
    <t>Nombre de
Prestations</t>
  </si>
  <si>
    <t>Actes
d'état civil</t>
  </si>
  <si>
    <t>Attestation
Accueil</t>
  </si>
  <si>
    <t>Presto</t>
  </si>
  <si>
    <t>Autres</t>
  </si>
  <si>
    <t>Rendez-vous guichet</t>
  </si>
  <si>
    <t>Semaine 1</t>
  </si>
  <si>
    <t>Semaine 2</t>
  </si>
  <si>
    <t>Semaine 3</t>
  </si>
  <si>
    <t>Semaine 4</t>
  </si>
  <si>
    <t>Semaine 5</t>
  </si>
  <si>
    <t>Semaine 6</t>
  </si>
  <si>
    <t>Semaine 7</t>
  </si>
  <si>
    <t>Semaine 8</t>
  </si>
  <si>
    <t>Semaine 9</t>
  </si>
  <si>
    <t>Semaine 10</t>
  </si>
  <si>
    <t>Semaine 11</t>
  </si>
  <si>
    <t>Semaine 12</t>
  </si>
  <si>
    <t>Semaine 13</t>
  </si>
  <si>
    <t>Semaine 14</t>
  </si>
  <si>
    <t>Semaine 15</t>
  </si>
  <si>
    <t>Semaine 16</t>
  </si>
  <si>
    <t>Semaine 17</t>
  </si>
  <si>
    <t>Semaine 18</t>
  </si>
  <si>
    <t>Semaine 19</t>
  </si>
  <si>
    <t>Semaine 20</t>
  </si>
  <si>
    <t>Semaine 21</t>
  </si>
  <si>
    <t>Semaine 22</t>
  </si>
  <si>
    <t>Semaine 23</t>
  </si>
  <si>
    <t>Semaine 24</t>
  </si>
  <si>
    <t>Semaine 25</t>
  </si>
  <si>
    <t>Semaine 26</t>
  </si>
  <si>
    <t>Semaine 27</t>
  </si>
  <si>
    <t>Semaine 28</t>
  </si>
  <si>
    <t>Semaine 29</t>
  </si>
  <si>
    <t>Semaine 30</t>
  </si>
  <si>
    <t>Semaine 31</t>
  </si>
  <si>
    <t>Semaine 32</t>
  </si>
  <si>
    <t>Semaine 33</t>
  </si>
  <si>
    <t>Semaine 34</t>
  </si>
  <si>
    <t>Semaine 35</t>
  </si>
  <si>
    <t>Semaine 36</t>
  </si>
  <si>
    <t>Semaine 37</t>
  </si>
  <si>
    <t>Semaine 38</t>
  </si>
  <si>
    <t>Semaine 39</t>
  </si>
  <si>
    <t>Semaine 40</t>
  </si>
  <si>
    <t>Semaine 41</t>
  </si>
  <si>
    <t>Semaine 42</t>
  </si>
  <si>
    <t>Semaine 43</t>
  </si>
  <si>
    <t>Semaine 44</t>
  </si>
  <si>
    <t>Semaine 45</t>
  </si>
  <si>
    <t>Semaine 46</t>
  </si>
  <si>
    <t>Semaine 47</t>
  </si>
  <si>
    <t>Semaine 48</t>
  </si>
  <si>
    <t>Semaine 49</t>
  </si>
  <si>
    <t>Semaine 50</t>
  </si>
  <si>
    <t>Semaine 51</t>
  </si>
  <si>
    <t>Semaine 52</t>
  </si>
  <si>
    <t>Année 2022</t>
  </si>
  <si>
    <t>MOSSON</t>
  </si>
  <si>
    <t>Dossiers 
CNI
HC</t>
  </si>
  <si>
    <t>Dossiers 
Passeport
Montpellier</t>
  </si>
  <si>
    <t>CNI
Passeport</t>
  </si>
  <si>
    <t>RETRAIT DE FORMULAIRE</t>
  </si>
  <si>
    <t>TASTAVIN</t>
  </si>
  <si>
    <t>VILLON</t>
  </si>
  <si>
    <t>AIGUELONGUE</t>
  </si>
  <si>
    <t>Télèphone</t>
  </si>
  <si>
    <t>AUBES POMPIGNANE</t>
  </si>
  <si>
    <t>VIE QUOTIDIENNE</t>
  </si>
  <si>
    <t>Sites</t>
  </si>
  <si>
    <t>HDV</t>
  </si>
  <si>
    <t>Année 2020</t>
  </si>
  <si>
    <t>Nombre de titres 2020</t>
  </si>
  <si>
    <t>Année 2019</t>
  </si>
  <si>
    <t>Année 2018</t>
  </si>
  <si>
    <t>Nombre de titres 2019</t>
  </si>
  <si>
    <t>Nombre de titres 2018</t>
  </si>
  <si>
    <t>Nombre de titres 2017</t>
  </si>
  <si>
    <t>Année 2017</t>
  </si>
  <si>
    <t>Nombre de titres 2016</t>
  </si>
  <si>
    <t>Année 2016</t>
  </si>
  <si>
    <t>Nombre de titres 2015</t>
  </si>
  <si>
    <t>Année 2015</t>
  </si>
  <si>
    <t>2021</t>
  </si>
  <si>
    <t>Dossiers CNI
Montpellier</t>
  </si>
  <si>
    <t>Retraits CNI</t>
  </si>
  <si>
    <t>Dossiers 
Passeport HC</t>
  </si>
  <si>
    <t>Retraits Passep.</t>
  </si>
  <si>
    <t>Légal. signature</t>
  </si>
  <si>
    <t>Insc. élection</t>
  </si>
  <si>
    <t>Prest'O inscr.</t>
  </si>
  <si>
    <t>Dossiers Attest. accueil</t>
  </si>
  <si>
    <t>Retrait Att. Accueil</t>
  </si>
  <si>
    <t>Hosp. d'office</t>
  </si>
  <si>
    <t>Création/modif. syndicats</t>
  </si>
  <si>
    <t>Dossier SASPA</t>
  </si>
  <si>
    <t>Rens. Divers</t>
  </si>
  <si>
    <t>Carte midi &amp; TSC</t>
  </si>
  <si>
    <t>Prestations</t>
  </si>
  <si>
    <t>Année 2021</t>
  </si>
  <si>
    <t>2020</t>
  </si>
  <si>
    <t>Dossiers CNI        HC</t>
  </si>
  <si>
    <t>Dossiers Passep. HC</t>
  </si>
  <si>
    <t>2019</t>
  </si>
  <si>
    <t>2018</t>
  </si>
  <si>
    <t>2017</t>
  </si>
  <si>
    <t>CHAMBERTE</t>
  </si>
  <si>
    <t>2016</t>
  </si>
  <si>
    <t>2015</t>
  </si>
  <si>
    <t>CNI/Passeport Montpellier</t>
  </si>
  <si>
    <t>CNI/Passeport Hors Commune</t>
  </si>
  <si>
    <t>Nombre de titres 2022</t>
  </si>
  <si>
    <t>Nombre de titres 2021</t>
  </si>
  <si>
    <t>Demande
Passeport</t>
  </si>
  <si>
    <t>Demande
CNI</t>
  </si>
  <si>
    <t>Retrait
CNI</t>
  </si>
  <si>
    <t>Retrait
Passeport</t>
  </si>
  <si>
    <t>Demande 
CNI</t>
  </si>
  <si>
    <t>Demande Passeport</t>
  </si>
  <si>
    <t>Demande 
Passeport</t>
  </si>
  <si>
    <t>Demande CNI</t>
  </si>
  <si>
    <t>Retrait CNI</t>
  </si>
  <si>
    <t>Retrait Passep.</t>
  </si>
  <si>
    <t>ANNEE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</si>
</sst>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\ _F_-;\-* #,##0\ _F_-;_-* &quot;-&quot;??\ _F_-;_-@_-"/>
    <numFmt numFmtId="167" formatCode="#,##0_ ;\-#,##0\ "/>
  </numFmts>
  <fonts count="5" x14ac:knownFonts="1">
    <font>
      <sz val="11"/>
      <color theme="1"/>
      <name val="Calibri"/>
      <family val="2"/>
      <scheme val="minor"/>
    </font>
    <font>
      <sz val="14"/>
      <name val="Arial Narrow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36"/>
      <name val="Calibri"/>
      <family val="2"/>
      <scheme val="minor"/>
    </font>
  </fonts>
  <fills count="12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4"/>
        </stop>
      </gradientFill>
    </fill>
    <fill>
      <gradientFill degree="90">
        <stop position="0">
          <color theme="0"/>
        </stop>
        <stop position="1">
          <color rgb="FFFFCC66"/>
        </stop>
      </gradientFill>
    </fill>
    <fill>
      <gradientFill degree="90">
        <stop position="0">
          <color theme="0"/>
        </stop>
        <stop position="1">
          <color theme="9" tint="0.59999389629810485"/>
        </stop>
      </gradientFill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gradientFill degree="90">
        <stop position="0">
          <color theme="0"/>
        </stop>
        <stop position="1">
          <color rgb="FF7030A0"/>
        </stop>
      </gradientFill>
    </fill>
    <fill>
      <gradientFill degree="90">
        <stop position="0">
          <color theme="0"/>
        </stop>
        <stop position="1">
          <color rgb="FF00B0F0"/>
        </stop>
      </gradientFill>
    </fill>
    <fill>
      <gradientFill degree="90">
        <stop position="0">
          <color theme="0"/>
        </stop>
        <stop position="1">
          <color rgb="FF0070C0"/>
        </stop>
      </gradientFill>
    </fill>
    <fill>
      <patternFill patternType="solid">
        <fgColor theme="0"/>
        <bgColor auto="1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3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165" fontId="0" fillId="0" borderId="1" xfId="1" applyNumberFormat="1" applyFont="1" applyBorder="1"/>
    <xf numFmtId="165" fontId="0" fillId="2" borderId="1" xfId="1" applyNumberFormat="1" applyFont="1" applyFill="1" applyBorder="1" applyAlignment="1">
      <alignment vertical="center" wrapText="1"/>
    </xf>
    <xf numFmtId="165" fontId="3" fillId="8" borderId="1" xfId="1" applyNumberFormat="1" applyFont="1" applyFill="1" applyBorder="1" applyAlignment="1">
      <alignment vertical="center" wrapText="1"/>
    </xf>
    <xf numFmtId="165" fontId="0" fillId="3" borderId="1" xfId="1" applyNumberFormat="1" applyFont="1" applyFill="1" applyBorder="1" applyAlignment="1">
      <alignment vertical="center" wrapText="1"/>
    </xf>
    <xf numFmtId="165" fontId="0" fillId="5" borderId="1" xfId="1" applyNumberFormat="1" applyFont="1" applyFill="1" applyBorder="1" applyAlignment="1">
      <alignment vertical="center" wrapText="1"/>
    </xf>
    <xf numFmtId="165" fontId="0" fillId="6" borderId="1" xfId="1" applyNumberFormat="1" applyFont="1" applyFill="1" applyBorder="1" applyAlignment="1">
      <alignment vertical="center" wrapText="1"/>
    </xf>
    <xf numFmtId="165" fontId="0" fillId="7" borderId="1" xfId="1" applyNumberFormat="1" applyFont="1" applyFill="1" applyBorder="1" applyAlignment="1">
      <alignment vertical="center" wrapText="1"/>
    </xf>
    <xf numFmtId="165" fontId="0" fillId="4" borderId="1" xfId="1" applyNumberFormat="1" applyFont="1" applyFill="1" applyBorder="1" applyAlignment="1">
      <alignment vertical="center" wrapText="1"/>
    </xf>
    <xf numFmtId="165" fontId="0" fillId="3" borderId="1" xfId="0" applyNumberFormat="1" applyFill="1" applyBorder="1" applyAlignment="1">
      <alignment vertical="center" wrapText="1"/>
    </xf>
    <xf numFmtId="165" fontId="0" fillId="5" borderId="1" xfId="0" applyNumberFormat="1" applyFill="1" applyBorder="1" applyAlignment="1">
      <alignment vertical="center" wrapText="1"/>
    </xf>
    <xf numFmtId="165" fontId="0" fillId="6" borderId="1" xfId="0" applyNumberFormat="1" applyFill="1" applyBorder="1" applyAlignment="1">
      <alignment vertical="center" wrapText="1"/>
    </xf>
    <xf numFmtId="165" fontId="0" fillId="7" borderId="1" xfId="0" applyNumberFormat="1" applyFill="1" applyBorder="1" applyAlignment="1">
      <alignment vertical="center" wrapText="1"/>
    </xf>
    <xf numFmtId="165" fontId="0" fillId="4" borderId="1" xfId="0" applyNumberFormat="1" applyFill="1" applyBorder="1" applyAlignment="1">
      <alignment vertical="center" wrapText="1"/>
    </xf>
    <xf numFmtId="165" fontId="3" fillId="8" borderId="1" xfId="0" applyNumberFormat="1" applyFont="1" applyFill="1" applyBorder="1" applyAlignment="1">
      <alignment vertical="center" wrapText="1"/>
    </xf>
    <xf numFmtId="165" fontId="0" fillId="0" borderId="1" xfId="1" applyNumberFormat="1" applyFont="1" applyBorder="1" applyAlignment="1">
      <alignment vertical="center" wrapText="1"/>
    </xf>
    <xf numFmtId="0" fontId="4" fillId="8" borderId="1" xfId="0" quotePrefix="1" applyFont="1" applyFill="1" applyBorder="1" applyAlignment="1">
      <alignment horizontal="center" vertical="center" wrapText="1"/>
    </xf>
    <xf numFmtId="9" fontId="0" fillId="0" borderId="0" xfId="2" applyFont="1"/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1" applyNumberFormat="1" applyFont="1"/>
    <xf numFmtId="17" fontId="3" fillId="8" borderId="1" xfId="0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center"/>
    </xf>
    <xf numFmtId="0" fontId="1" fillId="0" borderId="0" xfId="0" applyFont="1"/>
    <xf numFmtId="0" fontId="1" fillId="0" borderId="0" xfId="0" quotePrefix="1" applyFont="1"/>
    <xf numFmtId="166" fontId="1" fillId="0" borderId="0" xfId="1" applyNumberFormat="1" applyFont="1"/>
    <xf numFmtId="10" fontId="1" fillId="0" borderId="0" xfId="2" applyNumberFormat="1" applyFont="1"/>
    <xf numFmtId="165" fontId="0" fillId="0" borderId="1" xfId="1" applyNumberFormat="1" applyFont="1" applyBorder="1" applyAlignment="1">
      <alignment horizontal="right"/>
    </xf>
    <xf numFmtId="165" fontId="0" fillId="0" borderId="0" xfId="0" applyNumberFormat="1"/>
    <xf numFmtId="9" fontId="0" fillId="0" borderId="0" xfId="2" applyFont="1" applyAlignment="1">
      <alignment horizontal="left"/>
    </xf>
    <xf numFmtId="165" fontId="0" fillId="9" borderId="1" xfId="0" applyNumberFormat="1" applyFill="1" applyBorder="1" applyAlignment="1">
      <alignment vertical="center" wrapText="1"/>
    </xf>
    <xf numFmtId="167" fontId="0" fillId="0" borderId="1" xfId="1" applyNumberFormat="1" applyFont="1" applyBorder="1"/>
    <xf numFmtId="167" fontId="0" fillId="3" borderId="1" xfId="1" applyNumberFormat="1" applyFont="1" applyFill="1" applyBorder="1" applyAlignment="1">
      <alignment vertical="center" wrapText="1"/>
    </xf>
    <xf numFmtId="167" fontId="0" fillId="2" borderId="1" xfId="1" applyNumberFormat="1" applyFont="1" applyFill="1" applyBorder="1" applyAlignment="1">
      <alignment horizontal="right" vertical="center" wrapText="1"/>
    </xf>
    <xf numFmtId="167" fontId="0" fillId="2" borderId="1" xfId="1" applyNumberFormat="1" applyFont="1" applyFill="1" applyBorder="1" applyAlignment="1">
      <alignment vertical="center" wrapText="1"/>
    </xf>
    <xf numFmtId="167" fontId="0" fillId="7" borderId="1" xfId="1" applyNumberFormat="1" applyFont="1" applyFill="1" applyBorder="1" applyAlignment="1">
      <alignment vertical="center" wrapText="1"/>
    </xf>
    <xf numFmtId="167" fontId="3" fillId="8" borderId="1" xfId="1" applyNumberFormat="1" applyFont="1" applyFill="1" applyBorder="1" applyAlignment="1">
      <alignment vertical="center" wrapText="1"/>
    </xf>
    <xf numFmtId="165" fontId="0" fillId="0" borderId="1" xfId="1" applyNumberFormat="1" applyFont="1" applyBorder="1" applyAlignment="1">
      <alignment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10" borderId="3" xfId="0" applyFont="1" applyFill="1" applyBorder="1"/>
    <xf numFmtId="165" fontId="0" fillId="10" borderId="4" xfId="1" applyNumberFormat="1" applyFont="1" applyFill="1" applyBorder="1"/>
    <xf numFmtId="165" fontId="0" fillId="10" borderId="5" xfId="1" applyNumberFormat="1" applyFont="1" applyFill="1" applyBorder="1"/>
    <xf numFmtId="0" fontId="0" fillId="11" borderId="6" xfId="0" applyFont="1" applyFill="1" applyBorder="1"/>
    <xf numFmtId="165" fontId="0" fillId="11" borderId="7" xfId="1" applyNumberFormat="1" applyFont="1" applyFill="1" applyBorder="1"/>
    <xf numFmtId="165" fontId="0" fillId="11" borderId="8" xfId="1" applyNumberFormat="1" applyFont="1" applyFill="1" applyBorder="1"/>
  </cellXfs>
  <cellStyles count="3">
    <cellStyle name="Milliers" xfId="1" builtinId="3"/>
    <cellStyle name="Normal" xfId="0" builtinId="0"/>
    <cellStyle name="Pourcentage" xfId="2" builtinId="5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_€_-;\-* #,##0\ _€_-;_-* &quot;-&quot;??\ _€_-;_-@_-"/>
    </dxf>
    <dxf>
      <border outline="0">
        <bottom style="thin">
          <color theme="0"/>
        </bottom>
      </border>
    </dxf>
  </dxfs>
  <tableStyles count="0" defaultTableStyle="TableStyleMedium2" defaultPivotStyle="PivotStyleLight16"/>
  <colors>
    <mruColors>
      <color rgb="FFFFCC66"/>
      <color rgb="FF66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'Année 2022'!$B$48</c:f>
              <c:strCache>
                <c:ptCount val="1"/>
                <c:pt idx="0">
                  <c:v>Nombre de titres 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70C0">
                      <a:shade val="30000"/>
                      <a:satMod val="115000"/>
                    </a:srgbClr>
                  </a:gs>
                  <a:gs pos="50000">
                    <a:srgbClr val="0070C0">
                      <a:shade val="67500"/>
                      <a:satMod val="115000"/>
                    </a:srgbClr>
                  </a:gs>
                  <a:gs pos="100000">
                    <a:srgbClr val="0070C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F6-4CEA-A6E2-ACD0CEDC47DB}"/>
              </c:ext>
            </c:extLst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C000">
                      <a:shade val="30000"/>
                      <a:satMod val="115000"/>
                    </a:srgbClr>
                  </a:gs>
                  <a:gs pos="50000">
                    <a:srgbClr val="FFC000">
                      <a:shade val="67500"/>
                      <a:satMod val="115000"/>
                    </a:srgbClr>
                  </a:gs>
                  <a:gs pos="100000">
                    <a:srgbClr val="FFC00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F6-4CEA-A6E2-ACD0CEDC47DB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0">
                    <a:schemeClr val="bg1">
                      <a:lumMod val="65000"/>
                      <a:shade val="30000"/>
                      <a:satMod val="115000"/>
                    </a:schemeClr>
                  </a:gs>
                  <a:gs pos="50000">
                    <a:schemeClr val="bg1">
                      <a:lumMod val="65000"/>
                      <a:shade val="67500"/>
                      <a:satMod val="115000"/>
                    </a:schemeClr>
                  </a:gs>
                  <a:gs pos="100000">
                    <a:schemeClr val="bg1">
                      <a:lumMod val="65000"/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5DF6-4CEA-A6E2-ACD0CEDC47DB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0">
                    <a:srgbClr val="7030A0">
                      <a:shade val="30000"/>
                      <a:satMod val="115000"/>
                    </a:srgbClr>
                  </a:gs>
                  <a:gs pos="50000">
                    <a:srgbClr val="7030A0">
                      <a:shade val="67500"/>
                      <a:satMod val="115000"/>
                    </a:srgbClr>
                  </a:gs>
                  <a:gs pos="100000">
                    <a:srgbClr val="7030A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5DF6-4CEA-A6E2-ACD0CEDC47DB}"/>
              </c:ext>
            </c:extLst>
          </c:dPt>
          <c:dPt>
            <c:idx val="4"/>
            <c:invertIfNegative val="0"/>
            <c:bubble3D val="0"/>
            <c:spPr>
              <a:gradFill flip="none" rotWithShape="1">
                <a:gsLst>
                  <a:gs pos="0">
                    <a:srgbClr val="66FFFF">
                      <a:shade val="30000"/>
                      <a:satMod val="115000"/>
                    </a:srgbClr>
                  </a:gs>
                  <a:gs pos="50000">
                    <a:srgbClr val="66FFFF">
                      <a:shade val="67500"/>
                      <a:satMod val="115000"/>
                    </a:srgbClr>
                  </a:gs>
                  <a:gs pos="100000">
                    <a:srgbClr val="66FFFF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5DF6-4CEA-A6E2-ACD0CEDC47DB}"/>
              </c:ext>
            </c:extLst>
          </c:dPt>
          <c:dPt>
            <c:idx val="5"/>
            <c:invertIfNegative val="0"/>
            <c:bubble3D val="0"/>
            <c:spPr>
              <a:gradFill flip="none" rotWithShape="1">
                <a:gsLst>
                  <a:gs pos="0">
                    <a:srgbClr val="92D050">
                      <a:shade val="30000"/>
                      <a:satMod val="115000"/>
                    </a:srgbClr>
                  </a:gs>
                  <a:gs pos="50000">
                    <a:srgbClr val="92D050">
                      <a:shade val="67500"/>
                      <a:satMod val="115000"/>
                    </a:srgbClr>
                  </a:gs>
                  <a:gs pos="100000">
                    <a:srgbClr val="92D05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5DF6-4CEA-A6E2-ACD0CEDC47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'Année 2022'!$A$49:$A$54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'Année 2022'!$B$49:$B$54</c:f>
              <c:numCache>
                <c:formatCode>_-* #\ ##0\ _€_-;\-* #\ ##0\ _€_-;_-* "-"??\ _€_-;_-@_-</c:formatCode>
                <c:ptCount val="6"/>
                <c:pt idx="0">
                  <c:v>18785</c:v>
                </c:pt>
                <c:pt idx="1">
                  <c:v>7270</c:v>
                </c:pt>
                <c:pt idx="2">
                  <c:v>4604</c:v>
                </c:pt>
                <c:pt idx="3">
                  <c:v>4833</c:v>
                </c:pt>
                <c:pt idx="4">
                  <c:v>2260</c:v>
                </c:pt>
                <c:pt idx="5">
                  <c:v>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F6-4CEA-A6E2-ACD0CEDC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76781568"/>
        <c:axId val="176934912"/>
      </c:barChart>
      <c:catAx>
        <c:axId val="17678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76934912"/>
        <c:crosses val="autoZero"/>
        <c:auto val="1"/>
        <c:lblAlgn val="ctr"/>
        <c:lblOffset val="100"/>
        <c:noMultiLvlLbl val="0"/>
      </c:catAx>
      <c:valAx>
        <c:axId val="176934912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76781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2022'!$A$74</c:f>
              <c:strCache>
                <c:ptCount val="1"/>
                <c:pt idx="0">
                  <c:v>Année 2015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E0E-4FBE-BAFB-C24EE16334C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E0E-4FBE-BAFB-C24EE16334C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E0E-4FBE-BAFB-C24EE16334C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E0E-4FBE-BAFB-C24EE16334C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E0E-4FBE-BAFB-C24EE16334CD}"/>
              </c:ext>
            </c:extLst>
          </c:dPt>
          <c:dLbls>
            <c:dLbl>
              <c:idx val="0"/>
              <c:layout>
                <c:manualLayout>
                  <c:x val="9.5533850951557878E-2"/>
                  <c:y val="9.172617957639015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0E-4FBE-BAFB-C24EE16334CD}"/>
                </c:ext>
              </c:extLst>
            </c:dLbl>
            <c:dLbl>
              <c:idx val="1"/>
              <c:layout>
                <c:manualLayout>
                  <c:x val="-0.10319697842647718"/>
                  <c:y val="5.150735518525300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0E-4FBE-BAFB-C24EE16334CD}"/>
                </c:ext>
              </c:extLst>
            </c:dLbl>
            <c:dLbl>
              <c:idx val="2"/>
              <c:layout>
                <c:manualLayout>
                  <c:x val="-0.13002670397907579"/>
                  <c:y val="-6.340902154672525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0E-4FBE-BAFB-C24EE16334CD}"/>
                </c:ext>
              </c:extLst>
            </c:dLbl>
            <c:dLbl>
              <c:idx val="3"/>
              <c:layout>
                <c:manualLayout>
                  <c:x val="-9.7855085187522298E-2"/>
                  <c:y val="-0.11594305072331075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0E-4FBE-BAFB-C24EE16334CD}"/>
                </c:ext>
              </c:extLst>
            </c:dLbl>
            <c:dLbl>
              <c:idx val="4"/>
              <c:layout>
                <c:manualLayout>
                  <c:x val="-4.6989492167137645E-2"/>
                  <c:y val="9.5800524934383199E-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0E-4FBE-BAFB-C24EE16334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2022'!$W$66:$AA$66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2022'!$W$74:$AA$74</c:f>
              <c:numCache>
                <c:formatCode>_-* #\ ##0\ _€_-;\-* #\ ##0\ _€_-;_-* "-"??\ _€_-;_-@_-</c:formatCode>
                <c:ptCount val="5"/>
                <c:pt idx="0">
                  <c:v>0</c:v>
                </c:pt>
                <c:pt idx="1">
                  <c:v>48665</c:v>
                </c:pt>
                <c:pt idx="2">
                  <c:v>3418</c:v>
                </c:pt>
                <c:pt idx="3">
                  <c:v>9652</c:v>
                </c:pt>
                <c:pt idx="4">
                  <c:v>20662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E0E-4FBE-BAFB-C24EE1633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2022'!$A$64</c:f>
              <c:strCache>
                <c:ptCount val="1"/>
                <c:pt idx="0">
                  <c:v>Année 2016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E2-4F32-80D3-1632BD10E7E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E2-4F32-80D3-1632BD10E7E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8E2-4F32-80D3-1632BD10E7E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8E2-4F32-80D3-1632BD10E7E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8E2-4F32-80D3-1632BD10E7EB}"/>
              </c:ext>
            </c:extLst>
          </c:dPt>
          <c:dLbls>
            <c:dLbl>
              <c:idx val="0"/>
              <c:layout>
                <c:manualLayout>
                  <c:x val="0.10242585530467228"/>
                  <c:y val="3.6144173838735276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E2-4F32-80D3-1632BD10E7EB}"/>
                </c:ext>
              </c:extLst>
            </c:dLbl>
            <c:dLbl>
              <c:idx val="1"/>
              <c:layout>
                <c:manualLayout>
                  <c:x val="-6.9016891181285261E-2"/>
                  <c:y val="1.1247329548922663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E2-4F32-80D3-1632BD10E7EB}"/>
                </c:ext>
              </c:extLst>
            </c:dLbl>
            <c:dLbl>
              <c:idx val="2"/>
              <c:layout>
                <c:manualLayout>
                  <c:x val="-0.14638444584670818"/>
                  <c:y val="-2.948208508820121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E2-4F32-80D3-1632BD10E7EB}"/>
                </c:ext>
              </c:extLst>
            </c:dLbl>
            <c:dLbl>
              <c:idx val="3"/>
              <c:layout>
                <c:manualLayout>
                  <c:x val="-9.4746540828737874E-2"/>
                  <c:y val="-9.682231581517426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E2-4F32-80D3-1632BD10E7EB}"/>
                </c:ext>
              </c:extLst>
            </c:dLbl>
            <c:dLbl>
              <c:idx val="4"/>
              <c:layout>
                <c:manualLayout>
                  <c:x val="-6.7620145042845248E-2"/>
                  <c:y val="-9.660623817371673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E2-4F32-80D3-1632BD10E7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2022'!$W$56:$AA$56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2022'!$W$64:$AA$64</c:f>
              <c:numCache>
                <c:formatCode>_-* #\ ##0\ _€_-;\-* #\ ##0\ _€_-;_-* "-"??\ _€_-;_-@_-</c:formatCode>
                <c:ptCount val="5"/>
                <c:pt idx="0">
                  <c:v>76927</c:v>
                </c:pt>
                <c:pt idx="1">
                  <c:v>43627</c:v>
                </c:pt>
                <c:pt idx="2">
                  <c:v>3430</c:v>
                </c:pt>
                <c:pt idx="3">
                  <c:v>9118</c:v>
                </c:pt>
                <c:pt idx="4">
                  <c:v>21649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8E2-4F32-80D3-1632BD10E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2022'!$A$54</c:f>
              <c:strCache>
                <c:ptCount val="1"/>
                <c:pt idx="0">
                  <c:v>Année 2017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8F-4AE3-B602-1CF88BCB9FB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8F-4AE3-B602-1CF88BCB9FB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8F-4AE3-B602-1CF88BCB9FB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8F-4AE3-B602-1CF88BCB9FB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8F-4AE3-B602-1CF88BCB9FBD}"/>
              </c:ext>
            </c:extLst>
          </c:dPt>
          <c:dLbls>
            <c:dLbl>
              <c:idx val="0"/>
              <c:layout>
                <c:manualLayout>
                  <c:x val="8.4811837544697163E-2"/>
                  <c:y val="1.9099676493926632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8F-4AE3-B602-1CF88BCB9FBD}"/>
                </c:ext>
              </c:extLst>
            </c:dLbl>
            <c:dLbl>
              <c:idx val="1"/>
              <c:layout>
                <c:manualLayout>
                  <c:x val="-0.10817032017339298"/>
                  <c:y val="-1.409815052188243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8F-4AE3-B602-1CF88BCB9FBD}"/>
                </c:ext>
              </c:extLst>
            </c:dLbl>
            <c:dLbl>
              <c:idx val="2"/>
              <c:layout>
                <c:manualLayout>
                  <c:x val="-9.9529936806679653E-2"/>
                  <c:y val="2.9842519685039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8F-4AE3-B602-1CF88BCB9FBD}"/>
                </c:ext>
              </c:extLst>
            </c:dLbl>
            <c:dLbl>
              <c:idx val="3"/>
              <c:layout>
                <c:manualLayout>
                  <c:x val="-9.2954722123149244E-2"/>
                  <c:y val="-5.596197277665872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58F-4AE3-B602-1CF88BCB9FBD}"/>
                </c:ext>
              </c:extLst>
            </c:dLbl>
            <c:dLbl>
              <c:idx val="4"/>
              <c:layout>
                <c:manualLayout>
                  <c:x val="-3.5966784639724914E-2"/>
                  <c:y val="2.339620338155404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8F-4AE3-B602-1CF88BCB9F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2022'!$W$46:$AA$46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2022'!$W$54:$AA$54</c:f>
              <c:numCache>
                <c:formatCode>_-* #\ ##0\ _€_-;\-* #\ ##0\ _€_-;_-* "-"??\ _€_-;_-@_-</c:formatCode>
                <c:ptCount val="5"/>
                <c:pt idx="0">
                  <c:v>65304</c:v>
                </c:pt>
                <c:pt idx="1">
                  <c:v>41862</c:v>
                </c:pt>
                <c:pt idx="2">
                  <c:v>3634</c:v>
                </c:pt>
                <c:pt idx="3">
                  <c:v>10879</c:v>
                </c:pt>
                <c:pt idx="4">
                  <c:v>20633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8F-4AE3-B602-1CF88BCB9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/>
              <a:t>Année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90C-461B-B8B3-C74EC54EA21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90C-461B-B8B3-C74EC54EA21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90C-461B-B8B3-C74EC54EA21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90C-461B-B8B3-C74EC54EA21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90C-461B-B8B3-C74EC54EA211}"/>
              </c:ext>
            </c:extLst>
          </c:dPt>
          <c:dLbls>
            <c:dLbl>
              <c:idx val="0"/>
              <c:layout>
                <c:manualLayout>
                  <c:x val="0.13008130081300795"/>
                  <c:y val="-8.914728682170543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90C-461B-B8B3-C74EC54EA211}"/>
                </c:ext>
              </c:extLst>
            </c:dLbl>
            <c:dLbl>
              <c:idx val="1"/>
              <c:layout>
                <c:manualLayout>
                  <c:x val="-0.12311265969802557"/>
                  <c:y val="4.651162790697674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0C-461B-B8B3-C74EC54EA211}"/>
                </c:ext>
              </c:extLst>
            </c:dLbl>
            <c:dLbl>
              <c:idx val="2"/>
              <c:layout>
                <c:manualLayout>
                  <c:x val="-0.13008130081300814"/>
                  <c:y val="-3.87596899224806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0C-461B-B8B3-C74EC54EA211}"/>
                </c:ext>
              </c:extLst>
            </c:dLbl>
            <c:dLbl>
              <c:idx val="3"/>
              <c:layout>
                <c:manualLayout>
                  <c:x val="-0.11846689895470386"/>
                  <c:y val="-0.116279069767441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0C-461B-B8B3-C74EC54EA211}"/>
                </c:ext>
              </c:extLst>
            </c:dLbl>
            <c:dLbl>
              <c:idx val="4"/>
              <c:layout>
                <c:manualLayout>
                  <c:x val="-9.7560975609756101E-2"/>
                  <c:y val="-1.550387596899225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90C-461B-B8B3-C74EC54EA2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2022'!$W$19:$AA$19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2022'!$W$26:$AA$26</c:f>
              <c:numCache>
                <c:formatCode>_-* #\ ##0\ _€_-;\-* #\ ##0\ _€_-;_-* "-"??\ _€_-;_-@_-</c:formatCode>
                <c:ptCount val="5"/>
                <c:pt idx="0">
                  <c:v>57187</c:v>
                </c:pt>
                <c:pt idx="1">
                  <c:v>13736</c:v>
                </c:pt>
                <c:pt idx="2">
                  <c:v>855</c:v>
                </c:pt>
                <c:pt idx="3">
                  <c:v>7652</c:v>
                </c:pt>
                <c:pt idx="4">
                  <c:v>14103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90C-461B-B8B3-C74EC54EA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/>
              <a:t>Année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2022'!$A$44</c:f>
              <c:strCache>
                <c:ptCount val="1"/>
                <c:pt idx="0">
                  <c:v>Année 2018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8F-4AE3-B602-1CF88BCB9FB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8F-4AE3-B602-1CF88BCB9FB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8F-4AE3-B602-1CF88BCB9FB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8F-4AE3-B602-1CF88BCB9FB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8F-4AE3-B602-1CF88BCB9FBD}"/>
              </c:ext>
            </c:extLst>
          </c:dPt>
          <c:dLbls>
            <c:dLbl>
              <c:idx val="0"/>
              <c:layout>
                <c:manualLayout>
                  <c:x val="3.9488966318234613E-2"/>
                  <c:y val="-7.751937984496123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8F-4AE3-B602-1CF88BCB9FBD}"/>
                </c:ext>
              </c:extLst>
            </c:dLbl>
            <c:dLbl>
              <c:idx val="1"/>
              <c:layout>
                <c:manualLayout>
                  <c:x val="-3.2520325203252057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8F-4AE3-B602-1CF88BCB9FBD}"/>
                </c:ext>
              </c:extLst>
            </c:dLbl>
            <c:dLbl>
              <c:idx val="2"/>
              <c:layout>
                <c:manualLayout>
                  <c:x val="-4.1811846689895495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8F-4AE3-B602-1CF88BCB9FBD}"/>
                </c:ext>
              </c:extLst>
            </c:dLbl>
            <c:dLbl>
              <c:idx val="3"/>
              <c:layout>
                <c:manualLayout>
                  <c:x val="-3.9488966318234654E-2"/>
                  <c:y val="-3.488372093023259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58F-4AE3-B602-1CF88BCB9FBD}"/>
                </c:ext>
              </c:extLst>
            </c:dLbl>
            <c:dLbl>
              <c:idx val="4"/>
              <c:layout>
                <c:manualLayout>
                  <c:x val="-2.7874564459930314E-2"/>
                  <c:y val="-3.875968992248062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8F-4AE3-B602-1CF88BCB9F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2022'!$W$37:$AA$37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2022'!$W$44:$AA$44</c:f>
              <c:numCache>
                <c:formatCode>_-* #\ ##0\ _€_-;\-* #\ ##0\ _€_-;_-* "-"??\ _€_-;_-@_-</c:formatCode>
                <c:ptCount val="5"/>
                <c:pt idx="0">
                  <c:v>82955</c:v>
                </c:pt>
                <c:pt idx="1">
                  <c:v>33554</c:v>
                </c:pt>
                <c:pt idx="2">
                  <c:v>3197</c:v>
                </c:pt>
                <c:pt idx="3">
                  <c:v>13088</c:v>
                </c:pt>
                <c:pt idx="4">
                  <c:v>20211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8F-4AE3-B602-1CF88BCB9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/>
              <a:t>Année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2022'!$A$35</c:f>
              <c:strCache>
                <c:ptCount val="1"/>
                <c:pt idx="0">
                  <c:v>Année 2019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8F-4AE3-B602-1CF88BCB9FB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8F-4AE3-B602-1CF88BCB9FB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8F-4AE3-B602-1CF88BCB9FB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8F-4AE3-B602-1CF88BCB9FB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8F-4AE3-B602-1CF88BCB9FBD}"/>
              </c:ext>
            </c:extLst>
          </c:dPt>
          <c:dLbls>
            <c:dLbl>
              <c:idx val="0"/>
              <c:layout>
                <c:manualLayout>
                  <c:x val="9.7560975609755921E-2"/>
                  <c:y val="-0.1240310077519379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8F-4AE3-B602-1CF88BCB9FBD}"/>
                </c:ext>
              </c:extLst>
            </c:dLbl>
            <c:dLbl>
              <c:idx val="1"/>
              <c:layout>
                <c:manualLayout>
                  <c:x val="-9.7560975609756115E-2"/>
                  <c:y val="7.751937984496123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8F-4AE3-B602-1CF88BCB9FBD}"/>
                </c:ext>
              </c:extLst>
            </c:dLbl>
            <c:dLbl>
              <c:idx val="2"/>
              <c:layout>
                <c:manualLayout>
                  <c:x val="-0.12078977932636471"/>
                  <c:y val="7.751937984496123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8F-4AE3-B602-1CF88BCB9FBD}"/>
                </c:ext>
              </c:extLst>
            </c:dLbl>
            <c:dLbl>
              <c:idx val="3"/>
              <c:layout>
                <c:manualLayout>
                  <c:x val="-9.2915214866434406E-2"/>
                  <c:y val="-4.651162790697677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58F-4AE3-B602-1CF88BCB9FBD}"/>
                </c:ext>
              </c:extLst>
            </c:dLbl>
            <c:dLbl>
              <c:idx val="4"/>
              <c:layout>
                <c:manualLayout>
                  <c:x val="-9.0592334494773483E-2"/>
                  <c:y val="-1.93798449612403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8F-4AE3-B602-1CF88BCB9F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2022'!$W$28:$AA$28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2022'!$W$35:$AA$35</c:f>
              <c:numCache>
                <c:formatCode>_-* #\ ##0\ _€_-;\-* #\ ##0\ _€_-;_-* "-"??\ _€_-;_-@_-</c:formatCode>
                <c:ptCount val="5"/>
                <c:pt idx="0">
                  <c:v>87507</c:v>
                </c:pt>
                <c:pt idx="1">
                  <c:v>26115</c:v>
                </c:pt>
                <c:pt idx="2">
                  <c:v>3415</c:v>
                </c:pt>
                <c:pt idx="3">
                  <c:v>15026</c:v>
                </c:pt>
                <c:pt idx="4">
                  <c:v>20799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8F-4AE3-B602-1CF88BCB9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Année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2022'!$A$17</c:f>
              <c:strCache>
                <c:ptCount val="1"/>
                <c:pt idx="0">
                  <c:v>Année 2021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F1-43B0-AD37-008E2358D7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F1-43B0-AD37-008E2358D7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AF1-43B0-AD37-008E2358D7E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F1-43B0-AD37-008E2358D7E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F1-43B0-AD37-008E2358D7E5}"/>
              </c:ext>
            </c:extLst>
          </c:dPt>
          <c:dLbls>
            <c:dLbl>
              <c:idx val="0"/>
              <c:layout>
                <c:manualLayout>
                  <c:x val="0.10291109952719325"/>
                  <c:y val="9.0334493072086915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F1-43B0-AD37-008E2358D7E5}"/>
                </c:ext>
              </c:extLst>
            </c:dLbl>
            <c:dLbl>
              <c:idx val="1"/>
              <c:layout>
                <c:manualLayout>
                  <c:x val="-7.7476656881304465E-2"/>
                  <c:y val="4.304675578343404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F1-43B0-AD37-008E2358D7E5}"/>
                </c:ext>
              </c:extLst>
            </c:dLbl>
            <c:dLbl>
              <c:idx val="2"/>
              <c:layout>
                <c:manualLayout>
                  <c:x val="-0.13823991513255965"/>
                  <c:y val="5.225233473722761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F1-43B0-AD37-008E2358D7E5}"/>
                </c:ext>
              </c:extLst>
            </c:dLbl>
            <c:dLbl>
              <c:idx val="3"/>
              <c:layout>
                <c:manualLayout>
                  <c:x val="-0.10349410591968687"/>
                  <c:y val="-6.128853079411585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F1-43B0-AD37-008E2358D7E5}"/>
                </c:ext>
              </c:extLst>
            </c:dLbl>
            <c:dLbl>
              <c:idx val="4"/>
              <c:layout>
                <c:manualLayout>
                  <c:x val="-6.6656972756454269E-2"/>
                  <c:y val="2.335195019227247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F1-43B0-AD37-008E2358D7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2022'!$U$1:$Y$1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2022'!$W$17:$AA$17</c:f>
              <c:numCache>
                <c:formatCode>_-* #\ ##0\ _€_-;\-* #\ ##0\ _€_-;_-* "-"??\ _€_-;_-@_-</c:formatCode>
                <c:ptCount val="5"/>
                <c:pt idx="0">
                  <c:v>64696</c:v>
                </c:pt>
                <c:pt idx="1">
                  <c:v>15951</c:v>
                </c:pt>
                <c:pt idx="2">
                  <c:v>941</c:v>
                </c:pt>
                <c:pt idx="3">
                  <c:v>8508</c:v>
                </c:pt>
                <c:pt idx="4">
                  <c:v>7230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F1-43B0-AD37-008E2358D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 sz="1400" baseline="0"/>
              <a:t>Service Vie Quotidienne - 2022</a:t>
            </a:r>
            <a:endParaRPr lang="fr-FR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2022'!$A$8</c:f>
              <c:strCache>
                <c:ptCount val="1"/>
                <c:pt idx="0">
                  <c:v>Année 2022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F1-43B0-AD37-008E2358D7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F1-43B0-AD37-008E2358D7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AF1-43B0-AD37-008E2358D7E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F1-43B0-AD37-008E2358D7E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F1-43B0-AD37-008E2358D7E5}"/>
              </c:ext>
            </c:extLst>
          </c:dPt>
          <c:dLbls>
            <c:dLbl>
              <c:idx val="0"/>
              <c:layout>
                <c:manualLayout>
                  <c:x val="-3.3222591362126283E-2"/>
                  <c:y val="-8.0160320641283304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F1-43B0-AD37-008E2358D7E5}"/>
                </c:ext>
              </c:extLst>
            </c:dLbl>
            <c:dLbl>
              <c:idx val="1"/>
              <c:layout>
                <c:manualLayout>
                  <c:x val="-1.5503875968992411E-2"/>
                  <c:y val="-6.41282565130260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F1-43B0-AD37-008E2358D7E5}"/>
                </c:ext>
              </c:extLst>
            </c:dLbl>
            <c:dLbl>
              <c:idx val="2"/>
              <c:layout>
                <c:manualLayout>
                  <c:x val="7.3089700996677748E-2"/>
                  <c:y val="-8.817635270541082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F1-43B0-AD37-008E2358D7E5}"/>
                </c:ext>
              </c:extLst>
            </c:dLbl>
            <c:dLbl>
              <c:idx val="3"/>
              <c:layout>
                <c:manualLayout>
                  <c:x val="0.11517165005537099"/>
                  <c:y val="4.408817635270541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F1-43B0-AD37-008E2358D7E5}"/>
                </c:ext>
              </c:extLst>
            </c:dLbl>
            <c:dLbl>
              <c:idx val="4"/>
              <c:layout>
                <c:manualLayout>
                  <c:x val="3.1007751937984496E-2"/>
                  <c:y val="2.00400801603206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F1-43B0-AD37-008E2358D7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'Hist 2015 2022'!$W$10:$AA$10</c:f>
              <c:strCache>
                <c:ptCount val="5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Presto</c:v>
                </c:pt>
                <c:pt idx="4">
                  <c:v>Autres</c:v>
                </c:pt>
              </c:strCache>
            </c:strRef>
          </c:cat>
          <c:val>
            <c:numRef>
              <c:f>'Hist 2015 2022'!$U$8:$Y$8</c:f>
              <c:numCache>
                <c:formatCode>_-* #\ ##0\ _€_-;\-* #\ ##0\ _€_-;_-* "-"??\ _€_-;_-@_-</c:formatCode>
                <c:ptCount val="5"/>
                <c:pt idx="0">
                  <c:v>110449</c:v>
                </c:pt>
                <c:pt idx="1">
                  <c:v>14700</c:v>
                </c:pt>
                <c:pt idx="2">
                  <c:v>2772</c:v>
                </c:pt>
                <c:pt idx="3">
                  <c:v>7758</c:v>
                </c:pt>
                <c:pt idx="4">
                  <c:v>19540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F1-43B0-AD37-008E2358D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5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VQ / Hôtel</a:t>
            </a:r>
            <a:r>
              <a:rPr lang="fr-FR" baseline="0"/>
              <a:t> de Ville</a:t>
            </a:r>
            <a:r>
              <a:rPr lang="fr-FR"/>
              <a:t>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2022'!$A$2</c:f>
              <c:strCache>
                <c:ptCount val="1"/>
                <c:pt idx="0">
                  <c:v>HDV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F1-43B0-AD37-008E2358D7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F1-43B0-AD37-008E2358D7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AF1-43B0-AD37-008E2358D7E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F1-43B0-AD37-008E2358D7E5}"/>
              </c:ext>
            </c:extLst>
          </c:dPt>
          <c:dLbls>
            <c:dLbl>
              <c:idx val="0"/>
              <c:layout>
                <c:manualLayout>
                  <c:x val="0.10291109952719325"/>
                  <c:y val="9.0334493072086915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F1-43B0-AD37-008E2358D7E5}"/>
                </c:ext>
              </c:extLst>
            </c:dLbl>
            <c:dLbl>
              <c:idx val="1"/>
              <c:layout>
                <c:manualLayout>
                  <c:x val="-7.7476656881304465E-2"/>
                  <c:y val="4.304675578343404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F1-43B0-AD37-008E2358D7E5}"/>
                </c:ext>
              </c:extLst>
            </c:dLbl>
            <c:dLbl>
              <c:idx val="2"/>
              <c:layout>
                <c:manualLayout>
                  <c:x val="-0.13823991513255965"/>
                  <c:y val="5.225233473722761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F1-43B0-AD37-008E2358D7E5}"/>
                </c:ext>
              </c:extLst>
            </c:dLbl>
            <c:dLbl>
              <c:idx val="3"/>
              <c:layout>
                <c:manualLayout>
                  <c:x val="-6.6656972756454269E-2"/>
                  <c:y val="2.3351950192272479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F1-43B0-AD37-008E2358D7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'Hist 2015 2022'!$W$10:$AA$10</c15:sqref>
                  </c15:fullRef>
                </c:ext>
              </c:extLst>
              <c:f>('Hist 2015 2022'!$W$10:$Y$10,'Hist 2015 2022'!$AA$10)</c:f>
              <c:strCache>
                <c:ptCount val="4"/>
                <c:pt idx="0">
                  <c:v>CNI
Passeport</c:v>
                </c:pt>
                <c:pt idx="1">
                  <c:v>Actes d'état civil</c:v>
                </c:pt>
                <c:pt idx="2">
                  <c:v>Attestation
Accueil</c:v>
                </c:pt>
                <c:pt idx="3">
                  <c:v>Autres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'Hist 2015 2022'!$U$2:$Y$2</c15:sqref>
                  </c15:fullRef>
                </c:ext>
              </c:extLst>
              <c:f>('Hist 2015 2022'!$U$2:$W$2,'Hist 2015 2022'!$Y$2)</c:f>
              <c:numCache>
                <c:formatCode>_-* #\ ##0\ _€_-;\-* #\ ##0\ _€_-;_-* "-"??\ _€_-;_-@_-</c:formatCode>
                <c:ptCount val="4"/>
                <c:pt idx="0">
                  <c:v>47164</c:v>
                </c:pt>
                <c:pt idx="1">
                  <c:v>4993</c:v>
                </c:pt>
                <c:pt idx="2">
                  <c:v>2772</c:v>
                </c:pt>
                <c:pt idx="3">
                  <c:v>12234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'Hist 2015 2022'!$X$2</c15:sqref>
                  <c15:spPr xmlns:c15="http://schemas.microsoft.com/office/drawing/2012/chart"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15:spPr>
                  <c15:bubble3D val="0"/>
                  <c15:dLbl>
                    <c:idx val="2"/>
                    <c:layout>
                      <c:manualLayout>
                        <c:x val="-0.10349410591968687"/>
                        <c:y val="-6.128853079411585E-2"/>
                      </c:manualLayout>
                    </c:layout>
                    <c:showLegendKey val="0"/>
                    <c:showVal val="1"/>
                    <c:showCatName val="1"/>
                    <c:showSerName val="0"/>
                    <c:showPercent val="1"/>
                    <c:showBubbleSize val="0"/>
                    <c:separator>
</c:separator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023D-4065-90D2-4B437E4B7AD5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A-FAF1-43B0-AD37-008E2358D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VQ / MP Mosson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2022'!$A$3</c:f>
              <c:strCache>
                <c:ptCount val="1"/>
                <c:pt idx="0">
                  <c:v>MOSSON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F1-43B0-AD37-008E2358D7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F1-43B0-AD37-008E2358D7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F1-43B0-AD37-008E2358D7E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F1-43B0-AD37-008E2358D7E5}"/>
              </c:ext>
            </c:extLst>
          </c:dPt>
          <c:dLbls>
            <c:dLbl>
              <c:idx val="0"/>
              <c:layout>
                <c:manualLayout>
                  <c:x val="-1.3289036544850539E-2"/>
                  <c:y val="-4.008016032064127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F1-43B0-AD37-008E2358D7E5}"/>
                </c:ext>
              </c:extLst>
            </c:dLbl>
            <c:dLbl>
              <c:idx val="1"/>
              <c:layout>
                <c:manualLayout>
                  <c:x val="-1.1074197120709648E-3"/>
                  <c:y val="4.008016032064125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011848518935133"/>
                      <c:h val="0.216332823126568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FAF1-43B0-AD37-008E2358D7E5}"/>
                </c:ext>
              </c:extLst>
            </c:dLbl>
            <c:dLbl>
              <c:idx val="2"/>
              <c:layout>
                <c:manualLayout>
                  <c:x val="4.4296788482834915E-2"/>
                  <c:y val="-8.817635270541082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F1-43B0-AD37-008E2358D7E5}"/>
                </c:ext>
              </c:extLst>
            </c:dLbl>
            <c:dLbl>
              <c:idx val="3"/>
              <c:layout>
                <c:manualLayout>
                  <c:x val="3.3222591362126165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F1-43B0-AD37-008E2358D7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'Hist 2015 2022'!$W$10:$AA$10</c15:sqref>
                  </c15:fullRef>
                </c:ext>
              </c:extLst>
              <c:f>('Hist 2015 2022'!$W$10:$X$10,'Hist 2015 2022'!$Z$10:$AA$10)</c:f>
              <c:strCache>
                <c:ptCount val="4"/>
                <c:pt idx="0">
                  <c:v>CNI
Passeport</c:v>
                </c:pt>
                <c:pt idx="1">
                  <c:v>Actes d'état civil</c:v>
                </c:pt>
                <c:pt idx="2">
                  <c:v>Presto</c:v>
                </c:pt>
                <c:pt idx="3">
                  <c:v>Autres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'Hist 2015 2022'!$U$3:$Y$3</c15:sqref>
                  </c15:fullRef>
                </c:ext>
              </c:extLst>
              <c:f>('Hist 2015 2022'!$U$3:$V$3,'Hist 2015 2022'!$X$3:$Y$3)</c:f>
              <c:numCache>
                <c:formatCode>_-* #\ ##0\ _€_-;\-* #\ ##0\ _€_-;_-* "-"??\ _€_-;_-@_-</c:formatCode>
                <c:ptCount val="4"/>
                <c:pt idx="0">
                  <c:v>18997</c:v>
                </c:pt>
                <c:pt idx="1">
                  <c:v>4793</c:v>
                </c:pt>
                <c:pt idx="2">
                  <c:v>4337</c:v>
                </c:pt>
                <c:pt idx="3">
                  <c:v>2117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'Hist 2015 2022'!$W$3</c15:sqref>
                  <c15:spPr xmlns:c15="http://schemas.microsoft.com/office/drawing/2012/chart"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15:spPr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A-FAF1-43B0-AD37-008E2358D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67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1.4126596033686498E-2"/>
          <c:y val="0.18497703412073488"/>
          <c:w val="0.97609345286606897"/>
          <c:h val="0.673008894721493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'Année 2022'!$B$57</c:f>
              <c:strCache>
                <c:ptCount val="1"/>
                <c:pt idx="0">
                  <c:v>Nombre de titres 2017</c:v>
                </c:pt>
              </c:strCache>
            </c:strRef>
          </c:tx>
          <c:spPr>
            <a:gradFill flip="none" rotWithShape="1">
              <a:gsLst>
                <a:gs pos="0">
                  <a:srgbClr val="0070C0">
                    <a:shade val="30000"/>
                    <a:satMod val="115000"/>
                  </a:srgbClr>
                </a:gs>
                <a:gs pos="50000">
                  <a:srgbClr val="0070C0">
                    <a:shade val="67500"/>
                    <a:satMod val="115000"/>
                  </a:srgbClr>
                </a:gs>
                <a:gs pos="100000">
                  <a:srgbClr val="0070C0">
                    <a:shade val="100000"/>
                    <a:satMod val="115000"/>
                  </a:srgbClr>
                </a:gs>
              </a:gsLst>
              <a:lin ang="2700000" scaled="1"/>
              <a:tileRect/>
            </a:gra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C000">
                      <a:shade val="30000"/>
                      <a:satMod val="115000"/>
                    </a:srgbClr>
                  </a:gs>
                  <a:gs pos="50000">
                    <a:srgbClr val="FFC000">
                      <a:shade val="67500"/>
                      <a:satMod val="115000"/>
                    </a:srgbClr>
                  </a:gs>
                  <a:gs pos="100000">
                    <a:srgbClr val="FFC00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F6-4CEA-A6E2-ACD0CEDC47DB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0">
                    <a:schemeClr val="bg1">
                      <a:lumMod val="65000"/>
                      <a:shade val="30000"/>
                      <a:satMod val="115000"/>
                    </a:schemeClr>
                  </a:gs>
                  <a:gs pos="50000">
                    <a:schemeClr val="bg1">
                      <a:lumMod val="65000"/>
                      <a:shade val="67500"/>
                      <a:satMod val="115000"/>
                    </a:schemeClr>
                  </a:gs>
                  <a:gs pos="100000">
                    <a:schemeClr val="bg1">
                      <a:lumMod val="65000"/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5DF6-4CEA-A6E2-ACD0CEDC47DB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0">
                    <a:srgbClr val="7030A0">
                      <a:shade val="30000"/>
                      <a:satMod val="115000"/>
                    </a:srgbClr>
                  </a:gs>
                  <a:gs pos="50000">
                    <a:srgbClr val="7030A0">
                      <a:shade val="67500"/>
                      <a:satMod val="115000"/>
                    </a:srgbClr>
                  </a:gs>
                  <a:gs pos="100000">
                    <a:srgbClr val="7030A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5DF6-4CEA-A6E2-ACD0CEDC47DB}"/>
              </c:ext>
            </c:extLst>
          </c:dPt>
          <c:dPt>
            <c:idx val="4"/>
            <c:invertIfNegative val="0"/>
            <c:bubble3D val="0"/>
            <c:spPr>
              <a:gradFill flip="none" rotWithShape="1">
                <a:gsLst>
                  <a:gs pos="0">
                    <a:srgbClr val="66FFFF">
                      <a:shade val="30000"/>
                      <a:satMod val="115000"/>
                    </a:srgbClr>
                  </a:gs>
                  <a:gs pos="50000">
                    <a:srgbClr val="66FFFF">
                      <a:shade val="67500"/>
                      <a:satMod val="115000"/>
                    </a:srgbClr>
                  </a:gs>
                  <a:gs pos="100000">
                    <a:srgbClr val="66FFFF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5DF6-4CEA-A6E2-ACD0CEDC47DB}"/>
              </c:ext>
            </c:extLst>
          </c:dPt>
          <c:dPt>
            <c:idx val="5"/>
            <c:invertIfNegative val="0"/>
            <c:bubble3D val="0"/>
            <c:spPr>
              <a:gradFill flip="none" rotWithShape="1">
                <a:gsLst>
                  <a:gs pos="0">
                    <a:srgbClr val="92D050">
                      <a:shade val="30000"/>
                      <a:satMod val="115000"/>
                    </a:srgbClr>
                  </a:gs>
                  <a:gs pos="50000">
                    <a:srgbClr val="92D050">
                      <a:shade val="67500"/>
                      <a:satMod val="115000"/>
                    </a:srgbClr>
                  </a:gs>
                  <a:gs pos="100000">
                    <a:srgbClr val="92D05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5DF6-4CEA-A6E2-ACD0CEDC47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'Année 2022'!$A$58:$A$63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'Année 2022'!$B$58:$B$63</c:f>
              <c:numCache>
                <c:formatCode>_-* #\ ##0\ _€_-;\-* #\ ##0\ _€_-;_-* "-"??\ _€_-;_-@_-</c:formatCode>
                <c:ptCount val="6"/>
                <c:pt idx="0">
                  <c:v>15307</c:v>
                </c:pt>
                <c:pt idx="1">
                  <c:v>5675</c:v>
                </c:pt>
                <c:pt idx="2">
                  <c:v>4309</c:v>
                </c:pt>
                <c:pt idx="3">
                  <c:v>3901</c:v>
                </c:pt>
                <c:pt idx="4">
                  <c:v>1715</c:v>
                </c:pt>
                <c:pt idx="5">
                  <c:v>4001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F6-4CEA-A6E2-ACD0CEDC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32203136"/>
        <c:axId val="32204672"/>
      </c:barChart>
      <c:catAx>
        <c:axId val="3220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32204672"/>
        <c:crosses val="autoZero"/>
        <c:auto val="1"/>
        <c:lblAlgn val="ctr"/>
        <c:lblOffset val="100"/>
        <c:noMultiLvlLbl val="0"/>
      </c:catAx>
      <c:valAx>
        <c:axId val="32204672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3220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VQ / MP Tastavin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2022'!$A$4</c:f>
              <c:strCache>
                <c:ptCount val="1"/>
                <c:pt idx="0">
                  <c:v>TASTAVIN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F1-43B0-AD37-008E2358D7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F1-43B0-AD37-008E2358D7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F1-43B0-AD37-008E2358D7E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F1-43B0-AD37-008E2358D7E5}"/>
              </c:ext>
            </c:extLst>
          </c:dPt>
          <c:dLbls>
            <c:dLbl>
              <c:idx val="0"/>
              <c:layout>
                <c:manualLayout>
                  <c:x val="-2.8792912513842767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F1-43B0-AD37-008E2358D7E5}"/>
                </c:ext>
              </c:extLst>
            </c:dLbl>
            <c:dLbl>
              <c:idx val="1"/>
              <c:layout>
                <c:manualLayout>
                  <c:x val="2.6578073089700914E-2"/>
                  <c:y val="-4.00801603206414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0339969131765506"/>
                      <c:h val="0.2123248070945039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FAF1-43B0-AD37-008E2358D7E5}"/>
                </c:ext>
              </c:extLst>
            </c:dLbl>
            <c:dLbl>
              <c:idx val="2"/>
              <c:layout>
                <c:manualLayout>
                  <c:x val="4.2081949058693086E-2"/>
                  <c:y val="-2.00400801603206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F1-43B0-AD37-008E2358D7E5}"/>
                </c:ext>
              </c:extLst>
            </c:dLbl>
            <c:dLbl>
              <c:idx val="3"/>
              <c:layout>
                <c:manualLayout>
                  <c:x val="2.6578073089700997E-2"/>
                  <c:y val="-1.4695889016071175E-1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F1-43B0-AD37-008E2358D7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'Hist 2015 2022'!$W$10:$AA$10</c15:sqref>
                  </c15:fullRef>
                </c:ext>
              </c:extLst>
              <c:f>('Hist 2015 2022'!$W$10:$X$10,'Hist 2015 2022'!$Z$10:$AA$10)</c:f>
              <c:strCache>
                <c:ptCount val="4"/>
                <c:pt idx="0">
                  <c:v>CNI
Passeport</c:v>
                </c:pt>
                <c:pt idx="1">
                  <c:v>Actes d'état civil</c:v>
                </c:pt>
                <c:pt idx="2">
                  <c:v>Presto</c:v>
                </c:pt>
                <c:pt idx="3">
                  <c:v>Autres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'Hist 2015 2022'!$U$4:$Y$4</c15:sqref>
                  </c15:fullRef>
                </c:ext>
              </c:extLst>
              <c:f>('Hist 2015 2022'!$U$4:$V$4,'Hist 2015 2022'!$X$4:$Y$4)</c:f>
              <c:numCache>
                <c:formatCode>_-* #\ ##0\ _€_-;\-* #\ ##0\ _€_-;_-* "-"??\ _€_-;_-@_-</c:formatCode>
                <c:ptCount val="4"/>
                <c:pt idx="0">
                  <c:v>16645</c:v>
                </c:pt>
                <c:pt idx="1">
                  <c:v>1791</c:v>
                </c:pt>
                <c:pt idx="2">
                  <c:v>1666</c:v>
                </c:pt>
                <c:pt idx="3">
                  <c:v>2326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'Hist 2015 2022'!$W$4</c15:sqref>
                  <c15:spPr xmlns:c15="http://schemas.microsoft.com/office/drawing/2012/chart"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15:spPr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A-FAF1-43B0-AD37-008E2358D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34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VQ / MP F. VILLON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2022'!$A$5</c:f>
              <c:strCache>
                <c:ptCount val="1"/>
                <c:pt idx="0">
                  <c:v>VILLON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F1-43B0-AD37-008E2358D7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F1-43B0-AD37-008E2358D7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F1-43B0-AD37-008E2358D7E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F1-43B0-AD37-008E2358D7E5}"/>
              </c:ext>
            </c:extLst>
          </c:dPt>
          <c:dLbls>
            <c:dLbl>
              <c:idx val="0"/>
              <c:layout>
                <c:manualLayout>
                  <c:x val="-3.3222591362126228E-2"/>
                  <c:y val="-4.408817635270541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F1-43B0-AD37-008E2358D7E5}"/>
                </c:ext>
              </c:extLst>
            </c:dLbl>
            <c:dLbl>
              <c:idx val="1"/>
              <c:layout>
                <c:manualLayout>
                  <c:x val="2.1040974529346626E-2"/>
                  <c:y val="-3.40681362725450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1004420959008031"/>
                      <c:h val="0.2123248070945039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FAF1-43B0-AD37-008E2358D7E5}"/>
                </c:ext>
              </c:extLst>
            </c:dLbl>
            <c:dLbl>
              <c:idx val="2"/>
              <c:layout>
                <c:manualLayout>
                  <c:x val="3.5437430786267834E-2"/>
                  <c:y val="-1.202404809619238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F1-43B0-AD37-008E2358D7E5}"/>
                </c:ext>
              </c:extLst>
            </c:dLbl>
            <c:dLbl>
              <c:idx val="3"/>
              <c:layout>
                <c:manualLayout>
                  <c:x val="2.4363233665559085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F1-43B0-AD37-008E2358D7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'Hist 2015 2022'!$W$10:$AA$10</c15:sqref>
                  </c15:fullRef>
                </c:ext>
              </c:extLst>
              <c:f>('Hist 2015 2022'!$W$10:$X$10,'Hist 2015 2022'!$Z$10:$AA$10)</c:f>
              <c:strCache>
                <c:ptCount val="4"/>
                <c:pt idx="0">
                  <c:v>CNI
Passeport</c:v>
                </c:pt>
                <c:pt idx="1">
                  <c:v>Actes d'état civil</c:v>
                </c:pt>
                <c:pt idx="2">
                  <c:v>Presto</c:v>
                </c:pt>
                <c:pt idx="3">
                  <c:v>Autres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'Hist 2015 2022'!$U$5:$Y$5</c15:sqref>
                  </c15:fullRef>
                </c:ext>
              </c:extLst>
              <c:f>('Hist 2015 2022'!$U$5:$V$5,'Hist 2015 2022'!$X$5:$Y$5)</c:f>
              <c:numCache>
                <c:formatCode>_-* #\ ##0\ _€_-;\-* #\ ##0\ _€_-;_-* "-"??\ _€_-;_-@_-</c:formatCode>
                <c:ptCount val="4"/>
                <c:pt idx="0">
                  <c:v>14273</c:v>
                </c:pt>
                <c:pt idx="1">
                  <c:v>2430</c:v>
                </c:pt>
                <c:pt idx="2">
                  <c:v>1721</c:v>
                </c:pt>
                <c:pt idx="3">
                  <c:v>2004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'Hist 2015 2022'!$W$5</c15:sqref>
                  <c15:spPr xmlns:c15="http://schemas.microsoft.com/office/drawing/2012/chart"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15:spPr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A-FAF1-43B0-AD37-008E2358D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44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VQ / MP AUBES-POMPIGNANE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2022'!$A$7</c:f>
              <c:strCache>
                <c:ptCount val="1"/>
                <c:pt idx="0">
                  <c:v>AUBES POMPIGNANE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F1-43B0-AD37-008E2358D7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F1-43B0-AD37-008E2358D7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F1-43B0-AD37-008E2358D7E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F1-43B0-AD37-008E2358D7E5}"/>
              </c:ext>
            </c:extLst>
          </c:dPt>
          <c:dLbls>
            <c:dLbl>
              <c:idx val="0"/>
              <c:layout>
                <c:manualLayout>
                  <c:x val="-3.7652270210409747E-2"/>
                  <c:y val="2.004008016032056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F1-43B0-AD37-008E2358D7E5}"/>
                </c:ext>
              </c:extLst>
            </c:dLbl>
            <c:dLbl>
              <c:idx val="1"/>
              <c:layout>
                <c:manualLayout>
                  <c:x val="-1.771871539313416E-2"/>
                  <c:y val="-0.1082164328657314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F1-43B0-AD37-008E2358D7E5}"/>
                </c:ext>
              </c:extLst>
            </c:dLbl>
            <c:dLbl>
              <c:idx val="2"/>
              <c:layout>
                <c:manualLayout>
                  <c:x val="8.1949058693244745E-2"/>
                  <c:y val="-3.2064128256513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F1-43B0-AD37-008E2358D7E5}"/>
                </c:ext>
              </c:extLst>
            </c:dLbl>
            <c:dLbl>
              <c:idx val="3"/>
              <c:layout>
                <c:manualLayout>
                  <c:x val="2.6578073089700834E-2"/>
                  <c:y val="8.416833667334676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6.2735239490412542E-2"/>
                      <c:h val="0.1361725024852855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FAF1-43B0-AD37-008E2358D7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'Hist 2015 2022'!$W$10:$AA$10</c15:sqref>
                  </c15:fullRef>
                </c:ext>
              </c:extLst>
              <c:f>('Hist 2015 2022'!$W$10:$X$10,'Hist 2015 2022'!$Z$10:$AA$10)</c:f>
              <c:strCache>
                <c:ptCount val="4"/>
                <c:pt idx="0">
                  <c:v>CNI
Passeport</c:v>
                </c:pt>
                <c:pt idx="1">
                  <c:v>Actes d'état civil</c:v>
                </c:pt>
                <c:pt idx="2">
                  <c:v>Presto</c:v>
                </c:pt>
                <c:pt idx="3">
                  <c:v>Autres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'Hist 2015 2022'!$U$7:$Y$7</c15:sqref>
                  </c15:fullRef>
                </c:ext>
              </c:extLst>
              <c:f>('Hist 2015 2022'!$U$7:$V$7,'Hist 2015 2022'!$X$7:$Y$7)</c:f>
              <c:numCache>
                <c:formatCode>_-* #\ ##0\ _€_-;\-* #\ ##0\ _€_-;_-* "-"??\ _€_-;_-@_-</c:formatCode>
                <c:ptCount val="4"/>
                <c:pt idx="0">
                  <c:v>8639</c:v>
                </c:pt>
                <c:pt idx="1">
                  <c:v>350</c:v>
                </c:pt>
                <c:pt idx="2">
                  <c:v>34</c:v>
                </c:pt>
                <c:pt idx="3">
                  <c:v>437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'Hist 2015 2022'!$W$7</c15:sqref>
                  <c15:spPr xmlns:c15="http://schemas.microsoft.com/office/drawing/2012/chart"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15:spPr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A-FAF1-43B0-AD37-008E2358D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97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VQ / MA AIGUELONGUE - 2022</a:t>
            </a:r>
          </a:p>
        </c:rich>
      </c:tx>
      <c:layout>
        <c:manualLayout>
          <c:xMode val="edge"/>
          <c:yMode val="edge"/>
          <c:x val="0.33250268135087763"/>
          <c:y val="2.40480961923847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'Hist 2015 2022'!$A$6</c:f>
              <c:strCache>
                <c:ptCount val="1"/>
                <c:pt idx="0">
                  <c:v>AIGUELONGUE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F1-43B0-AD37-008E2358D7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F1-43B0-AD37-008E2358D7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F1-43B0-AD37-008E2358D7E5}"/>
              </c:ext>
            </c:extLst>
          </c:dPt>
          <c:dLbls>
            <c:dLbl>
              <c:idx val="0"/>
              <c:layout>
                <c:manualLayout>
                  <c:x val="-3.5437430786268015E-2"/>
                  <c:y val="-4.008016032064127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F1-43B0-AD37-008E2358D7E5}"/>
                </c:ext>
              </c:extLst>
            </c:dLbl>
            <c:dLbl>
              <c:idx val="1"/>
              <c:layout>
                <c:manualLayout>
                  <c:x val="-3.4694469519536142E-18"/>
                  <c:y val="-5.611222444889787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9.454033362108806E-2"/>
                      <c:h val="0.184268694870055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FAF1-43B0-AD37-008E2358D7E5}"/>
                </c:ext>
              </c:extLst>
            </c:dLbl>
            <c:dLbl>
              <c:idx val="2"/>
              <c:layout>
                <c:manualLayout>
                  <c:x val="3.1007751937984496E-2"/>
                  <c:y val="-4.008016032064201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F1-43B0-AD37-008E2358D7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'Hist 2015 2022'!$W$10:$AA$10</c15:sqref>
                  </c15:fullRef>
                </c:ext>
              </c:extLst>
              <c:f>('Hist 2015 2022'!$W$10:$X$10,'Hist 2015 2022'!$AA$10)</c:f>
              <c:strCache>
                <c:ptCount val="3"/>
                <c:pt idx="0">
                  <c:v>CNI
Passeport</c:v>
                </c:pt>
                <c:pt idx="1">
                  <c:v>Actes d'état civil</c:v>
                </c:pt>
                <c:pt idx="2">
                  <c:v>Autres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'Hist 2015 2022'!$U$6:$Y$6</c15:sqref>
                  </c15:fullRef>
                </c:ext>
              </c:extLst>
              <c:f>('Hist 2015 2022'!$U$6:$V$6,'Hist 2015 2022'!$Y$6)</c:f>
              <c:numCache>
                <c:formatCode>_-* #\ ##0\ _€_-;\-* #\ ##0\ _€_-;_-* "-"??\ _€_-;_-@_-</c:formatCode>
                <c:ptCount val="3"/>
                <c:pt idx="0">
                  <c:v>4731</c:v>
                </c:pt>
                <c:pt idx="1">
                  <c:v>343</c:v>
                </c:pt>
                <c:pt idx="2">
                  <c:v>422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'Hist 2015 2022'!$W$6</c15:sqref>
                  <c15:spPr xmlns:c15="http://schemas.microsoft.com/office/drawing/2012/chart"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15:spPr>
                  <c15:bubble3D val="0"/>
                </c15:categoryFilterException>
                <c15:categoryFilterException>
                  <c15:sqref>'Hist 2015 2022'!$X$6</c15:sqref>
                  <c15:spPr xmlns:c15="http://schemas.microsoft.com/office/drawing/2012/chart"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15:spPr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A-FAF1-43B0-AD37-008E2358D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22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HC_2016_2021'!$A$3</c:f>
              <c:strCache>
                <c:ptCount val="1"/>
                <c:pt idx="0">
                  <c:v>Année 2016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6A8A-4797-81D2-C62034503A54}"/>
              </c:ext>
            </c:extLst>
          </c:dPt>
          <c:dPt>
            <c:idx val="1"/>
            <c:bubble3D val="0"/>
            <c:explosion val="18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6A8A-4797-81D2-C62034503A54}"/>
              </c:ext>
            </c:extLst>
          </c:dPt>
          <c:dLbls>
            <c:dLbl>
              <c:idx val="0"/>
              <c:layout>
                <c:manualLayout>
                  <c:x val="0.11115343394575677"/>
                  <c:y val="-8.476851851851852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A8A-4797-81D2-C62034503A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'Montpellier HC_2016_2021'!$B$1:$C$1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HC_2016_2021'!$B$3:$C$3</c:f>
              <c:numCache>
                <c:formatCode>_-* #\ ##0\ _€_-;\-* #\ ##0\ _€_-;_-* "-"??\ _€_-;_-@_-</c:formatCode>
                <c:ptCount val="2"/>
                <c:pt idx="0">
                  <c:v>35103</c:v>
                </c:pt>
                <c:pt idx="1">
                  <c:v>4828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A8A-4797-81D2-C62034503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HC_2016_2021'!$A$4</c:f>
              <c:strCache>
                <c:ptCount val="1"/>
                <c:pt idx="0">
                  <c:v>Année 2017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1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3.0422462817147857E-2"/>
                  <c:y val="-2.921296296296304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7.1932136482939626E-2"/>
                  <c:y val="1.6613832361863846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HC_2016_2021'!$B$1:$C$1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HC_2016_2021'!$B$4:$C$4</c:f>
              <c:numCache>
                <c:formatCode>_-* #\ ##0\ _€_-;\-* #\ ##0\ _€_-;_-* "-"??\ _€_-;_-@_-</c:formatCode>
                <c:ptCount val="2"/>
                <c:pt idx="0">
                  <c:v>28942</c:v>
                </c:pt>
                <c:pt idx="1">
                  <c:v>5966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168307933085231"/>
          <c:y val="7.0642345519911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HC_2016_2021'!$A$6</c:f>
              <c:strCache>
                <c:ptCount val="1"/>
                <c:pt idx="0">
                  <c:v>Année 2019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9D27-418D-9130-EFBD5E8A80B3}"/>
              </c:ext>
            </c:extLst>
          </c:dPt>
          <c:dPt>
            <c:idx val="1"/>
            <c:bubble3D val="0"/>
            <c:explosion val="17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25400"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9D27-418D-9130-EFBD5E8A80B3}"/>
              </c:ext>
            </c:extLst>
          </c:dPt>
          <c:dLbls>
            <c:dLbl>
              <c:idx val="0"/>
              <c:layout>
                <c:manualLayout>
                  <c:x val="3.9158464566929133E-2"/>
                  <c:y val="8.9698162729658793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D27-418D-9130-EFBD5E8A80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'Montpellier HC_2016_2021'!$B$1:$C$1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HC_2016_2021'!$B$6:$C$6</c:f>
              <c:numCache>
                <c:formatCode>_-* #\ ##0\ _€_-;\-* #\ ##0\ _€_-;_-* "-"??\ _€_-;_-@_-</c:formatCode>
                <c:ptCount val="2"/>
                <c:pt idx="0">
                  <c:v>36406</c:v>
                </c:pt>
                <c:pt idx="1">
                  <c:v>8902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D27-418D-9130-EFBD5E8A8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HC_2016_2021'!$A$5</c:f>
              <c:strCache>
                <c:ptCount val="1"/>
                <c:pt idx="0">
                  <c:v>Année 2018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9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7.3457721784776747E-2"/>
                  <c:y val="8.373726011521287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2.8929595800524933E-2"/>
                  <c:y val="-2.12877935712581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HC_2016_2021'!$B$1:$C$1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HC_2016_2021'!$B$5:$C$5</c:f>
              <c:numCache>
                <c:formatCode>_-* #\ ##0\ _€_-;\-* #\ ##0\ _€_-;_-* "-"??\ _€_-;_-@_-</c:formatCode>
                <c:ptCount val="2"/>
                <c:pt idx="0">
                  <c:v>34236</c:v>
                </c:pt>
                <c:pt idx="1">
                  <c:v>8057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Année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HC_2016_2021'!$A$7</c:f>
              <c:strCache>
                <c:ptCount val="1"/>
                <c:pt idx="0">
                  <c:v>Année 2020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1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7.3457721784776747E-2"/>
                  <c:y val="8.373726011521287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2.8929595800524933E-2"/>
                  <c:y val="-2.12877935712581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HC_2016_2021'!$B$1:$C$1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HC_2016_2021'!$B$7:$C$7</c:f>
              <c:numCache>
                <c:formatCode>_-* #\ ##0\ _€_-;\-* #\ ##0\ _€_-;_-* "-"??\ _€_-;_-@_-</c:formatCode>
                <c:ptCount val="2"/>
                <c:pt idx="0">
                  <c:v>23062</c:v>
                </c:pt>
                <c:pt idx="1">
                  <c:v>4694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Année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HC_2016_2021'!$A$8</c:f>
              <c:strCache>
                <c:ptCount val="1"/>
                <c:pt idx="0">
                  <c:v>Année 2021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31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7.3457721784776747E-2"/>
                  <c:y val="8.373726011521287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2.8929595800524933E-2"/>
                  <c:y val="-2.12877935712581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HC_2016_2021'!$B$1:$C$1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HC_2016_2021'!$B$8:$C$8</c:f>
              <c:numCache>
                <c:formatCode>_-* #\ ##0\ _€_-;\-* #\ ##0\ _€_-;_-* "-"??\ _€_-;_-@_-</c:formatCode>
                <c:ptCount val="2"/>
                <c:pt idx="0">
                  <c:v>29406</c:v>
                </c:pt>
                <c:pt idx="1">
                  <c:v>3720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'Année 2022'!$B$66</c:f>
              <c:strCache>
                <c:ptCount val="1"/>
                <c:pt idx="0">
                  <c:v>Nombre de titres 2016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70C0">
                      <a:shade val="30000"/>
                      <a:satMod val="115000"/>
                    </a:srgbClr>
                  </a:gs>
                  <a:gs pos="50000">
                    <a:srgbClr val="0070C0">
                      <a:shade val="67500"/>
                      <a:satMod val="115000"/>
                    </a:srgbClr>
                  </a:gs>
                  <a:gs pos="100000">
                    <a:srgbClr val="0070C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F6-4CEA-A6E2-ACD0CEDC47DB}"/>
              </c:ext>
            </c:extLst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C000">
                      <a:shade val="30000"/>
                      <a:satMod val="115000"/>
                    </a:srgbClr>
                  </a:gs>
                  <a:gs pos="50000">
                    <a:srgbClr val="FFC000">
                      <a:shade val="67500"/>
                      <a:satMod val="115000"/>
                    </a:srgbClr>
                  </a:gs>
                  <a:gs pos="100000">
                    <a:srgbClr val="FFC00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F6-4CEA-A6E2-ACD0CEDC47DB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0">
                    <a:schemeClr val="bg1">
                      <a:lumMod val="65000"/>
                      <a:shade val="30000"/>
                      <a:satMod val="115000"/>
                    </a:schemeClr>
                  </a:gs>
                  <a:gs pos="50000">
                    <a:schemeClr val="bg1">
                      <a:lumMod val="65000"/>
                      <a:shade val="67500"/>
                      <a:satMod val="115000"/>
                    </a:schemeClr>
                  </a:gs>
                  <a:gs pos="100000">
                    <a:schemeClr val="bg1">
                      <a:lumMod val="65000"/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5DF6-4CEA-A6E2-ACD0CEDC47DB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0">
                    <a:srgbClr val="7030A0">
                      <a:shade val="30000"/>
                      <a:satMod val="115000"/>
                    </a:srgbClr>
                  </a:gs>
                  <a:gs pos="50000">
                    <a:srgbClr val="7030A0">
                      <a:shade val="67500"/>
                      <a:satMod val="115000"/>
                    </a:srgbClr>
                  </a:gs>
                  <a:gs pos="100000">
                    <a:srgbClr val="7030A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5DF6-4CEA-A6E2-ACD0CEDC47DB}"/>
              </c:ext>
            </c:extLst>
          </c:dPt>
          <c:dPt>
            <c:idx val="4"/>
            <c:invertIfNegative val="0"/>
            <c:bubble3D val="0"/>
            <c:spPr>
              <a:gradFill flip="none" rotWithShape="1">
                <a:gsLst>
                  <a:gs pos="0">
                    <a:srgbClr val="66FFFF">
                      <a:shade val="30000"/>
                      <a:satMod val="115000"/>
                    </a:srgbClr>
                  </a:gs>
                  <a:gs pos="50000">
                    <a:srgbClr val="66FFFF">
                      <a:shade val="67500"/>
                      <a:satMod val="115000"/>
                    </a:srgbClr>
                  </a:gs>
                  <a:gs pos="100000">
                    <a:srgbClr val="66FFFF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5DF6-4CEA-A6E2-ACD0CEDC47DB}"/>
              </c:ext>
            </c:extLst>
          </c:dPt>
          <c:dPt>
            <c:idx val="5"/>
            <c:invertIfNegative val="0"/>
            <c:bubble3D val="0"/>
            <c:spPr>
              <a:gradFill flip="none" rotWithShape="1">
                <a:gsLst>
                  <a:gs pos="0">
                    <a:srgbClr val="92D050">
                      <a:shade val="30000"/>
                      <a:satMod val="115000"/>
                    </a:srgbClr>
                  </a:gs>
                  <a:gs pos="50000">
                    <a:srgbClr val="92D050">
                      <a:shade val="67500"/>
                      <a:satMod val="115000"/>
                    </a:srgbClr>
                  </a:gs>
                  <a:gs pos="100000">
                    <a:srgbClr val="92D05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5DF6-4CEA-A6E2-ACD0CEDC47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'Année 2022'!$A$67:$A$72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'Année 2022'!$B$67:$B$72</c:f>
              <c:numCache>
                <c:formatCode>_-* #\ ##0\ _€_-;\-* #\ ##0\ _€_-;_-* "-"??\ _€_-;_-@_-</c:formatCode>
                <c:ptCount val="6"/>
                <c:pt idx="0">
                  <c:v>17045</c:v>
                </c:pt>
                <c:pt idx="1">
                  <c:v>5368</c:v>
                </c:pt>
                <c:pt idx="2">
                  <c:v>6527</c:v>
                </c:pt>
                <c:pt idx="3">
                  <c:v>4200</c:v>
                </c:pt>
                <c:pt idx="4">
                  <c:v>2970</c:v>
                </c:pt>
                <c:pt idx="5">
                  <c:v>3821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F6-4CEA-A6E2-ACD0CEDC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32242688"/>
        <c:axId val="32252672"/>
      </c:barChart>
      <c:catAx>
        <c:axId val="322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32252672"/>
        <c:crosses val="autoZero"/>
        <c:auto val="1"/>
        <c:lblAlgn val="ctr"/>
        <c:lblOffset val="100"/>
        <c:noMultiLvlLbl val="0"/>
      </c:catAx>
      <c:valAx>
        <c:axId val="32252672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32242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Année 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HC_2016_2021'!$A$9</c:f>
              <c:strCache>
                <c:ptCount val="1"/>
                <c:pt idx="0">
                  <c:v>Année 2022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31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7.3457721784776747E-2"/>
                  <c:y val="8.373726011521287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2.8929595800524933E-2"/>
                  <c:y val="-2.12877935712581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HC_2016_2021'!$B$1:$C$1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HC_2016_2021'!$B$9:$C$9</c:f>
              <c:numCache>
                <c:formatCode>_-* #\ ##0\ _€_-;\-* #\ ##0\ _€_-;_-* "-"??\ _€_-;_-@_-</c:formatCode>
                <c:ptCount val="2"/>
                <c:pt idx="0">
                  <c:v>42380</c:v>
                </c:pt>
                <c:pt idx="1">
                  <c:v>14449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Année 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'Montpellier HC_2016_2021'!$A$2</c:f>
              <c:strCache>
                <c:ptCount val="1"/>
                <c:pt idx="0">
                  <c:v>Année 2015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0-450C-8F91-6B5FA6788FA4}"/>
              </c:ext>
            </c:extLst>
          </c:dPt>
          <c:dPt>
            <c:idx val="1"/>
            <c:bubble3D val="0"/>
            <c:explosion val="31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0-450C-8F91-6B5FA6788FA4}"/>
              </c:ext>
            </c:extLst>
          </c:dPt>
          <c:dLbls>
            <c:dLbl>
              <c:idx val="0"/>
              <c:layout>
                <c:manualLayout>
                  <c:x val="7.3457721784776747E-2"/>
                  <c:y val="8.3737260115212871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0F0-450C-8F91-6B5FA6788FA4}"/>
                </c:ext>
              </c:extLst>
            </c:dLbl>
            <c:dLbl>
              <c:idx val="1"/>
              <c:layout>
                <c:manualLayout>
                  <c:x val="-2.8929595800524933E-2"/>
                  <c:y val="-2.128779357125813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F0-450C-8F91-6B5FA6788F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'Montpellier HC_2016_2021'!$B$1:$C$1</c:f>
              <c:strCache>
                <c:ptCount val="2"/>
                <c:pt idx="0">
                  <c:v>CNI/Passeport Montpellier</c:v>
                </c:pt>
                <c:pt idx="1">
                  <c:v>CNI/Passeport Hors Commune</c:v>
                </c:pt>
              </c:strCache>
            </c:strRef>
          </c:cat>
          <c:val>
            <c:numRef>
              <c:f>'Montpellier HC_2016_2021'!$B$2:$C$2</c:f>
              <c:numCache>
                <c:formatCode>_-* #\ ##0\ _€_-;\-* #\ ##0\ _€_-;_-* "-"??\ _€_-;_-@_-</c:formatCode>
                <c:ptCount val="2"/>
                <c:pt idx="0">
                  <c:v>35645</c:v>
                </c:pt>
                <c:pt idx="1">
                  <c:v>5700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0-450C-8F91-6B5FA6788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'Année 2022'!$B$75</c:f>
              <c:strCache>
                <c:ptCount val="1"/>
                <c:pt idx="0">
                  <c:v>Nombre de titres 2015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70C0">
                      <a:shade val="30000"/>
                      <a:satMod val="115000"/>
                    </a:srgbClr>
                  </a:gs>
                  <a:gs pos="50000">
                    <a:srgbClr val="0070C0">
                      <a:shade val="67500"/>
                      <a:satMod val="115000"/>
                    </a:srgbClr>
                  </a:gs>
                  <a:gs pos="100000">
                    <a:srgbClr val="0070C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F6-4CEA-A6E2-ACD0CEDC47DB}"/>
              </c:ext>
            </c:extLst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C000">
                      <a:shade val="30000"/>
                      <a:satMod val="115000"/>
                    </a:srgbClr>
                  </a:gs>
                  <a:gs pos="50000">
                    <a:srgbClr val="FFC000">
                      <a:shade val="67500"/>
                      <a:satMod val="115000"/>
                    </a:srgbClr>
                  </a:gs>
                  <a:gs pos="100000">
                    <a:srgbClr val="FFC00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F6-4CEA-A6E2-ACD0CEDC47DB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0">
                    <a:schemeClr val="bg1">
                      <a:lumMod val="65000"/>
                      <a:shade val="30000"/>
                      <a:satMod val="115000"/>
                    </a:schemeClr>
                  </a:gs>
                  <a:gs pos="50000">
                    <a:schemeClr val="bg1">
                      <a:lumMod val="65000"/>
                      <a:shade val="67500"/>
                      <a:satMod val="115000"/>
                    </a:schemeClr>
                  </a:gs>
                  <a:gs pos="100000">
                    <a:schemeClr val="bg1">
                      <a:lumMod val="65000"/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5DF6-4CEA-A6E2-ACD0CEDC47DB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0">
                    <a:srgbClr val="7030A0">
                      <a:shade val="30000"/>
                      <a:satMod val="115000"/>
                    </a:srgbClr>
                  </a:gs>
                  <a:gs pos="50000">
                    <a:srgbClr val="7030A0">
                      <a:shade val="67500"/>
                      <a:satMod val="115000"/>
                    </a:srgbClr>
                  </a:gs>
                  <a:gs pos="100000">
                    <a:srgbClr val="7030A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5DF6-4CEA-A6E2-ACD0CEDC47DB}"/>
              </c:ext>
            </c:extLst>
          </c:dPt>
          <c:dPt>
            <c:idx val="4"/>
            <c:invertIfNegative val="0"/>
            <c:bubble3D val="0"/>
            <c:spPr>
              <a:gradFill flip="none" rotWithShape="1">
                <a:gsLst>
                  <a:gs pos="0">
                    <a:srgbClr val="66FFFF">
                      <a:shade val="30000"/>
                      <a:satMod val="115000"/>
                    </a:srgbClr>
                  </a:gs>
                  <a:gs pos="50000">
                    <a:srgbClr val="66FFFF">
                      <a:shade val="67500"/>
                      <a:satMod val="115000"/>
                    </a:srgbClr>
                  </a:gs>
                  <a:gs pos="100000">
                    <a:srgbClr val="66FFFF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5DF6-4CEA-A6E2-ACD0CEDC47DB}"/>
              </c:ext>
            </c:extLst>
          </c:dPt>
          <c:dPt>
            <c:idx val="5"/>
            <c:invertIfNegative val="0"/>
            <c:bubble3D val="0"/>
            <c:spPr>
              <a:gradFill flip="none" rotWithShape="1">
                <a:gsLst>
                  <a:gs pos="0">
                    <a:srgbClr val="92D050">
                      <a:shade val="30000"/>
                      <a:satMod val="115000"/>
                    </a:srgbClr>
                  </a:gs>
                  <a:gs pos="50000">
                    <a:srgbClr val="92D050">
                      <a:shade val="67500"/>
                      <a:satMod val="115000"/>
                    </a:srgbClr>
                  </a:gs>
                  <a:gs pos="100000">
                    <a:srgbClr val="92D05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5DF6-4CEA-A6E2-ACD0CEDC47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'Année 2022'!$A$76:$A$81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'Année 2022'!$B$76:$B$81</c:f>
              <c:numCache>
                <c:formatCode>_-* #\ ##0\ _€_-;\-* #\ ##0\ _€_-;_-* "-"??\ _€_-;_-@_-</c:formatCode>
                <c:ptCount val="6"/>
                <c:pt idx="0">
                  <c:v>17400</c:v>
                </c:pt>
                <c:pt idx="1">
                  <c:v>7221</c:v>
                </c:pt>
                <c:pt idx="2">
                  <c:v>5884</c:v>
                </c:pt>
                <c:pt idx="3">
                  <c:v>4606</c:v>
                </c:pt>
                <c:pt idx="4">
                  <c:v>3223</c:v>
                </c:pt>
                <c:pt idx="5">
                  <c:v>3008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F6-4CEA-A6E2-ACD0CEDC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84948608"/>
        <c:axId val="184950144"/>
      </c:barChart>
      <c:catAx>
        <c:axId val="18494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84950144"/>
        <c:crosses val="autoZero"/>
        <c:auto val="1"/>
        <c:lblAlgn val="ctr"/>
        <c:lblOffset val="100"/>
        <c:noMultiLvlLbl val="0"/>
      </c:catAx>
      <c:valAx>
        <c:axId val="184950144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84948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Evolution du nombre de titre par structure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'Année 2022'!$A$86</c:f>
              <c:strCache>
                <c:ptCount val="1"/>
                <c:pt idx="0">
                  <c:v>HDV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43C-4FCC-8704-0EEE737C2BC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343C-4FCC-8704-0EEE737C2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343C-4FCC-8704-0EEE737C2BC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343C-4FCC-8704-0EEE737C2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343C-4FCC-8704-0EEE737C2BC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343C-4FCC-8704-0EEE737C2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'Année 2022'!$B$85:$I$85</c:f>
              <c:strCache>
                <c:ptCount val="8"/>
                <c:pt idx="0">
                  <c:v>Nombre de titres 2015</c:v>
                </c:pt>
                <c:pt idx="1">
                  <c:v>Nombre de titres 2016</c:v>
                </c:pt>
                <c:pt idx="2">
                  <c:v>Nombre de titres 2017</c:v>
                </c:pt>
                <c:pt idx="3">
                  <c:v>Nombre de titres 2018</c:v>
                </c:pt>
                <c:pt idx="4">
                  <c:v>Nombre de titres 2019</c:v>
                </c:pt>
                <c:pt idx="5">
                  <c:v>Nombre de titres 2020</c:v>
                </c:pt>
                <c:pt idx="6">
                  <c:v>Nombre de titres 2021</c:v>
                </c:pt>
                <c:pt idx="7">
                  <c:v>Nombre de titres 2022</c:v>
                </c:pt>
              </c:strCache>
            </c:strRef>
          </c:cat>
          <c:val>
            <c:numRef>
              <c:f>'Année 2022'!$B$86:$I$86</c:f>
              <c:numCache>
                <c:formatCode>_-* #\ ##0\ _€_-;\-* #\ ##0\ _€_-;_-* "-"??\ _€_-;_-@_-</c:formatCode>
                <c:ptCount val="8"/>
                <c:pt idx="0">
                  <c:v>17400</c:v>
                </c:pt>
                <c:pt idx="1">
                  <c:v>17045</c:v>
                </c:pt>
                <c:pt idx="2">
                  <c:v>15307</c:v>
                </c:pt>
                <c:pt idx="3">
                  <c:v>18785</c:v>
                </c:pt>
                <c:pt idx="4">
                  <c:v>20874</c:v>
                </c:pt>
                <c:pt idx="5">
                  <c:v>13117</c:v>
                </c:pt>
                <c:pt idx="6">
                  <c:v>18189</c:v>
                </c:pt>
                <c:pt idx="7">
                  <c:v>24717.000000000004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43C-4FCC-8704-0EEE737C2BCD}"/>
            </c:ext>
          </c:extLst>
        </c:ser>
        <c:ser>
          <c:idx val="1"/>
          <c:order val="1"/>
          <c:tx>
            <c:strRef>
              <c:f>'Année 2022'!$A$87</c:f>
              <c:strCache>
                <c:ptCount val="1"/>
                <c:pt idx="0">
                  <c:v>MOSSON</c:v>
                </c:pt>
              </c:strCache>
            </c:strRef>
          </c:tx>
          <c:spPr>
            <a:solidFill>
              <a:srgbClr val="FFCC66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FFCC66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E-343C-4FCC-8704-0EEE737C2BCD}"/>
              </c:ext>
            </c:extLst>
          </c:dPt>
          <c:dPt>
            <c:idx val="2"/>
            <c:invertIfNegative val="0"/>
            <c:bubble3D val="0"/>
            <c:spPr>
              <a:solidFill>
                <a:srgbClr val="FFCC66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0-343C-4FCC-8704-0EEE737C2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CC66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2-343C-4FCC-8704-0EEE737C2BCD}"/>
              </c:ext>
            </c:extLst>
          </c:dPt>
          <c:dPt>
            <c:idx val="4"/>
            <c:invertIfNegative val="0"/>
            <c:bubble3D val="0"/>
            <c:spPr>
              <a:solidFill>
                <a:srgbClr val="FFCC66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4-343C-4FCC-8704-0EEE737C2BCD}"/>
              </c:ext>
            </c:extLst>
          </c:dPt>
          <c:dPt>
            <c:idx val="5"/>
            <c:invertIfNegative val="0"/>
            <c:bubble3D val="0"/>
            <c:spPr>
              <a:solidFill>
                <a:srgbClr val="FFCC66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6-343C-4FCC-8704-0EEE737C2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'Année 2022'!$B$85:$I$85</c:f>
              <c:strCache>
                <c:ptCount val="8"/>
                <c:pt idx="0">
                  <c:v>Nombre de titres 2015</c:v>
                </c:pt>
                <c:pt idx="1">
                  <c:v>Nombre de titres 2016</c:v>
                </c:pt>
                <c:pt idx="2">
                  <c:v>Nombre de titres 2017</c:v>
                </c:pt>
                <c:pt idx="3">
                  <c:v>Nombre de titres 2018</c:v>
                </c:pt>
                <c:pt idx="4">
                  <c:v>Nombre de titres 2019</c:v>
                </c:pt>
                <c:pt idx="5">
                  <c:v>Nombre de titres 2020</c:v>
                </c:pt>
                <c:pt idx="6">
                  <c:v>Nombre de titres 2021</c:v>
                </c:pt>
                <c:pt idx="7">
                  <c:v>Nombre de titres 2022</c:v>
                </c:pt>
              </c:strCache>
            </c:strRef>
          </c:cat>
          <c:val>
            <c:numRef>
              <c:f>'Année 2022'!$B$87:$I$87</c:f>
              <c:numCache>
                <c:formatCode>_-* #\ ##0\ _€_-;\-* #\ ##0\ _€_-;_-* "-"??\ _€_-;_-@_-</c:formatCode>
                <c:ptCount val="8"/>
                <c:pt idx="0">
                  <c:v>7221</c:v>
                </c:pt>
                <c:pt idx="1">
                  <c:v>5368</c:v>
                </c:pt>
                <c:pt idx="2">
                  <c:v>5675</c:v>
                </c:pt>
                <c:pt idx="3">
                  <c:v>7270</c:v>
                </c:pt>
                <c:pt idx="4">
                  <c:v>7772</c:v>
                </c:pt>
                <c:pt idx="5">
                  <c:v>5737</c:v>
                </c:pt>
                <c:pt idx="6">
                  <c:v>5485</c:v>
                </c:pt>
                <c:pt idx="7">
                  <c:v>9144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43C-4FCC-8704-0EEE737C2BCD}"/>
            </c:ext>
          </c:extLst>
        </c:ser>
        <c:ser>
          <c:idx val="2"/>
          <c:order val="2"/>
          <c:tx>
            <c:strRef>
              <c:f>'Année 2022'!$A$88</c:f>
              <c:strCache>
                <c:ptCount val="1"/>
                <c:pt idx="0">
                  <c:v>TASTAVIN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9-343C-4FCC-8704-0EEE737C2BC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B-343C-4FCC-8704-0EEE737C2BC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D-343C-4FCC-8704-0EEE737C2BC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1F-343C-4FCC-8704-0EEE737C2BC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21-343C-4FCC-8704-0EEE737C2BC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23-343C-4FCC-8704-0EEE737C2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'Année 2022'!$B$85:$I$85</c:f>
              <c:strCache>
                <c:ptCount val="8"/>
                <c:pt idx="0">
                  <c:v>Nombre de titres 2015</c:v>
                </c:pt>
                <c:pt idx="1">
                  <c:v>Nombre de titres 2016</c:v>
                </c:pt>
                <c:pt idx="2">
                  <c:v>Nombre de titres 2017</c:v>
                </c:pt>
                <c:pt idx="3">
                  <c:v>Nombre de titres 2018</c:v>
                </c:pt>
                <c:pt idx="4">
                  <c:v>Nombre de titres 2019</c:v>
                </c:pt>
                <c:pt idx="5">
                  <c:v>Nombre de titres 2020</c:v>
                </c:pt>
                <c:pt idx="6">
                  <c:v>Nombre de titres 2021</c:v>
                </c:pt>
                <c:pt idx="7">
                  <c:v>Nombre de titres 2022</c:v>
                </c:pt>
              </c:strCache>
            </c:strRef>
          </c:cat>
          <c:val>
            <c:numRef>
              <c:f>'Année 2022'!$B$88:$I$88</c:f>
              <c:numCache>
                <c:formatCode>_-* #\ ##0\ _€_-;\-* #\ ##0\ _€_-;_-* "-"??\ _€_-;_-@_-</c:formatCode>
                <c:ptCount val="8"/>
                <c:pt idx="0">
                  <c:v>5884</c:v>
                </c:pt>
                <c:pt idx="1">
                  <c:v>6527</c:v>
                </c:pt>
                <c:pt idx="2">
                  <c:v>4309</c:v>
                </c:pt>
                <c:pt idx="3">
                  <c:v>4604</c:v>
                </c:pt>
                <c:pt idx="4">
                  <c:v>4818</c:v>
                </c:pt>
                <c:pt idx="5">
                  <c:v>2600</c:v>
                </c:pt>
                <c:pt idx="6">
                  <c:v>5024</c:v>
                </c:pt>
                <c:pt idx="7">
                  <c:v>8026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343C-4FCC-8704-0EEE737C2BCD}"/>
            </c:ext>
          </c:extLst>
        </c:ser>
        <c:ser>
          <c:idx val="3"/>
          <c:order val="3"/>
          <c:tx>
            <c:strRef>
              <c:f>'Année 2022'!$A$89</c:f>
              <c:strCache>
                <c:ptCount val="1"/>
                <c:pt idx="0">
                  <c:v>VILLON</c:v>
                </c:pt>
              </c:strCache>
            </c:strRef>
          </c:tx>
          <c:spPr>
            <a:solidFill>
              <a:srgbClr val="9966FF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6-343C-4FCC-8704-0EEE737C2BCD}"/>
              </c:ext>
            </c:extLst>
          </c:dPt>
          <c:dPt>
            <c:idx val="1"/>
            <c:invertIfNegative val="0"/>
            <c:bubble3D val="0"/>
            <c:spPr>
              <a:solidFill>
                <a:srgbClr val="9966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28-343C-4FCC-8704-0EEE737C2BCD}"/>
              </c:ext>
            </c:extLst>
          </c:dPt>
          <c:dPt>
            <c:idx val="2"/>
            <c:invertIfNegative val="0"/>
            <c:bubble3D val="0"/>
            <c:spPr>
              <a:solidFill>
                <a:srgbClr val="9966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2A-343C-4FCC-8704-0EEE737C2BCD}"/>
              </c:ext>
            </c:extLst>
          </c:dPt>
          <c:dPt>
            <c:idx val="3"/>
            <c:invertIfNegative val="0"/>
            <c:bubble3D val="0"/>
            <c:spPr>
              <a:solidFill>
                <a:srgbClr val="9966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2C-343C-4FCC-8704-0EEE737C2BCD}"/>
              </c:ext>
            </c:extLst>
          </c:dPt>
          <c:dPt>
            <c:idx val="4"/>
            <c:invertIfNegative val="0"/>
            <c:bubble3D val="0"/>
            <c:spPr>
              <a:solidFill>
                <a:srgbClr val="9966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2E-343C-4FCC-8704-0EEE737C2BCD}"/>
              </c:ext>
            </c:extLst>
          </c:dPt>
          <c:dPt>
            <c:idx val="5"/>
            <c:invertIfNegative val="0"/>
            <c:bubble3D val="0"/>
            <c:spPr>
              <a:solidFill>
                <a:srgbClr val="9966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0-343C-4FCC-8704-0EEE737C2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'Année 2022'!$B$85:$I$85</c:f>
              <c:strCache>
                <c:ptCount val="8"/>
                <c:pt idx="0">
                  <c:v>Nombre de titres 2015</c:v>
                </c:pt>
                <c:pt idx="1">
                  <c:v>Nombre de titres 2016</c:v>
                </c:pt>
                <c:pt idx="2">
                  <c:v>Nombre de titres 2017</c:v>
                </c:pt>
                <c:pt idx="3">
                  <c:v>Nombre de titres 2018</c:v>
                </c:pt>
                <c:pt idx="4">
                  <c:v>Nombre de titres 2019</c:v>
                </c:pt>
                <c:pt idx="5">
                  <c:v>Nombre de titres 2020</c:v>
                </c:pt>
                <c:pt idx="6">
                  <c:v>Nombre de titres 2021</c:v>
                </c:pt>
                <c:pt idx="7">
                  <c:v>Nombre de titres 2022</c:v>
                </c:pt>
              </c:strCache>
            </c:strRef>
          </c:cat>
          <c:val>
            <c:numRef>
              <c:f>'Année 2022'!$B$89:$I$89</c:f>
              <c:numCache>
                <c:formatCode>_-* #\ ##0\ _€_-;\-* #\ ##0\ _€_-;_-* "-"??\ _€_-;_-@_-</c:formatCode>
                <c:ptCount val="8"/>
                <c:pt idx="0">
                  <c:v>4606</c:v>
                </c:pt>
                <c:pt idx="1">
                  <c:v>4200</c:v>
                </c:pt>
                <c:pt idx="2">
                  <c:v>3901</c:v>
                </c:pt>
                <c:pt idx="3">
                  <c:v>4833</c:v>
                </c:pt>
                <c:pt idx="4">
                  <c:v>4712</c:v>
                </c:pt>
                <c:pt idx="5">
                  <c:v>2451</c:v>
                </c:pt>
                <c:pt idx="6">
                  <c:v>4428</c:v>
                </c:pt>
                <c:pt idx="7">
                  <c:v>6543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343C-4FCC-8704-0EEE737C2BCD}"/>
            </c:ext>
          </c:extLst>
        </c:ser>
        <c:ser>
          <c:idx val="4"/>
          <c:order val="4"/>
          <c:tx>
            <c:strRef>
              <c:f>'Année 2022'!$A$90</c:f>
              <c:strCache>
                <c:ptCount val="1"/>
                <c:pt idx="0">
                  <c:v>AIGUELONGUE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3-343C-4FCC-8704-0EEE737C2BCD}"/>
              </c:ext>
            </c:extLst>
          </c:dPt>
          <c:dPt>
            <c:idx val="1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5-343C-4FCC-8704-0EEE737C2BCD}"/>
              </c:ext>
            </c:extLst>
          </c:dPt>
          <c:dPt>
            <c:idx val="2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7-343C-4FCC-8704-0EEE737C2BCD}"/>
              </c:ext>
            </c:extLst>
          </c:dPt>
          <c:dPt>
            <c:idx val="3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9-343C-4FCC-8704-0EEE737C2BCD}"/>
              </c:ext>
            </c:extLst>
          </c:dPt>
          <c:dPt>
            <c:idx val="4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B-343C-4FCC-8704-0EEE737C2BCD}"/>
              </c:ext>
            </c:extLst>
          </c:dPt>
          <c:dPt>
            <c:idx val="5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D-343C-4FCC-8704-0EEE737C2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'Année 2022'!$B$85:$I$85</c:f>
              <c:strCache>
                <c:ptCount val="8"/>
                <c:pt idx="0">
                  <c:v>Nombre de titres 2015</c:v>
                </c:pt>
                <c:pt idx="1">
                  <c:v>Nombre de titres 2016</c:v>
                </c:pt>
                <c:pt idx="2">
                  <c:v>Nombre de titres 2017</c:v>
                </c:pt>
                <c:pt idx="3">
                  <c:v>Nombre de titres 2018</c:v>
                </c:pt>
                <c:pt idx="4">
                  <c:v>Nombre de titres 2019</c:v>
                </c:pt>
                <c:pt idx="5">
                  <c:v>Nombre de titres 2020</c:v>
                </c:pt>
                <c:pt idx="6">
                  <c:v>Nombre de titres 2021</c:v>
                </c:pt>
                <c:pt idx="7">
                  <c:v>Nombre de titres 2022</c:v>
                </c:pt>
              </c:strCache>
            </c:strRef>
          </c:cat>
          <c:val>
            <c:numRef>
              <c:f>'Année 2022'!$B$90:$I$90</c:f>
              <c:numCache>
                <c:formatCode>_-* #\ ##0\ _€_-;\-* #\ ##0\ _€_-;_-* "-"??\ _€_-;_-@_-</c:formatCode>
                <c:ptCount val="8"/>
                <c:pt idx="0">
                  <c:v>3223</c:v>
                </c:pt>
                <c:pt idx="1">
                  <c:v>2970</c:v>
                </c:pt>
                <c:pt idx="2">
                  <c:v>1715</c:v>
                </c:pt>
                <c:pt idx="3">
                  <c:v>2260</c:v>
                </c:pt>
                <c:pt idx="4">
                  <c:v>2519</c:v>
                </c:pt>
                <c:pt idx="5">
                  <c:v>652</c:v>
                </c:pt>
                <c:pt idx="6">
                  <c:v>0</c:v>
                </c:pt>
                <c:pt idx="7">
                  <c:v>2601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343C-4FCC-8704-0EEE737C2BCD}"/>
            </c:ext>
          </c:extLst>
        </c:ser>
        <c:ser>
          <c:idx val="5"/>
          <c:order val="5"/>
          <c:tx>
            <c:strRef>
              <c:f>'Année 2022'!$A$91</c:f>
              <c:strCache>
                <c:ptCount val="1"/>
                <c:pt idx="0">
                  <c:v>AUBES POMPIGNANE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B-6C4E-4C1A-9A50-B73E87137484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D-6C4E-4C1A-9A50-B73E87137484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3F-6C4E-4C1A-9A50-B73E87137484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41-6C4E-4C1A-9A50-B73E87137484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43-6C4E-4C1A-9A50-B73E87137484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45-6C4E-4C1A-9A50-B73E8713748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'Année 2022'!$B$85:$I$85</c:f>
              <c:strCache>
                <c:ptCount val="8"/>
                <c:pt idx="0">
                  <c:v>Nombre de titres 2015</c:v>
                </c:pt>
                <c:pt idx="1">
                  <c:v>Nombre de titres 2016</c:v>
                </c:pt>
                <c:pt idx="2">
                  <c:v>Nombre de titres 2017</c:v>
                </c:pt>
                <c:pt idx="3">
                  <c:v>Nombre de titres 2018</c:v>
                </c:pt>
                <c:pt idx="4">
                  <c:v>Nombre de titres 2019</c:v>
                </c:pt>
                <c:pt idx="5">
                  <c:v>Nombre de titres 2020</c:v>
                </c:pt>
                <c:pt idx="6">
                  <c:v>Nombre de titres 2021</c:v>
                </c:pt>
                <c:pt idx="7">
                  <c:v>Nombre de titres 2022</c:v>
                </c:pt>
              </c:strCache>
            </c:strRef>
          </c:cat>
          <c:val>
            <c:numRef>
              <c:f>'Année 2022'!$B$91:$I$91</c:f>
              <c:numCache>
                <c:formatCode>_-* #\ ##0\ _€_-;\-* #\ ##0\ _€_-;_-* "-"??\ _€_-;_-@_-</c:formatCode>
                <c:ptCount val="8"/>
                <c:pt idx="0">
                  <c:v>3008</c:v>
                </c:pt>
                <c:pt idx="1">
                  <c:v>3821</c:v>
                </c:pt>
                <c:pt idx="2">
                  <c:v>4001</c:v>
                </c:pt>
                <c:pt idx="3">
                  <c:v>4541</c:v>
                </c:pt>
                <c:pt idx="4">
                  <c:v>4613</c:v>
                </c:pt>
                <c:pt idx="5">
                  <c:v>3199</c:v>
                </c:pt>
                <c:pt idx="6">
                  <c:v>0</c:v>
                </c:pt>
                <c:pt idx="7">
                  <c:v>5363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1F93-4207-A80C-75915712F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90751488"/>
        <c:axId val="190753024"/>
      </c:barChart>
      <c:catAx>
        <c:axId val="19075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753024"/>
        <c:crosses val="autoZero"/>
        <c:auto val="1"/>
        <c:lblAlgn val="ctr"/>
        <c:lblOffset val="100"/>
        <c:noMultiLvlLbl val="0"/>
      </c:catAx>
      <c:valAx>
        <c:axId val="19075302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\ _€_-;\-* #\ ##0\ _€_-;_-* &quot;-&quot;??\ _€_-;_-@_-" sourceLinked="1"/>
        <c:majorTickMark val="none"/>
        <c:minorTickMark val="none"/>
        <c:tickLblPos val="nextTo"/>
        <c:crossAx val="190751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'Année 2022'!$B$39</c:f>
              <c:strCache>
                <c:ptCount val="1"/>
                <c:pt idx="0">
                  <c:v>Nombre de titres 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70C0">
                      <a:shade val="30000"/>
                      <a:satMod val="115000"/>
                    </a:srgbClr>
                  </a:gs>
                  <a:gs pos="50000">
                    <a:srgbClr val="0070C0">
                      <a:shade val="67500"/>
                      <a:satMod val="115000"/>
                    </a:srgbClr>
                  </a:gs>
                  <a:gs pos="100000">
                    <a:srgbClr val="0070C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E4B6-48F4-9F8E-094E2DCD16FF}"/>
              </c:ext>
            </c:extLst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FFC000">
                      <a:shade val="30000"/>
                      <a:satMod val="115000"/>
                    </a:srgbClr>
                  </a:gs>
                  <a:gs pos="50000">
                    <a:srgbClr val="FFC000">
                      <a:shade val="67500"/>
                      <a:satMod val="115000"/>
                    </a:srgbClr>
                  </a:gs>
                  <a:gs pos="100000">
                    <a:srgbClr val="FFC00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E4B6-48F4-9F8E-094E2DCD16FF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0">
                    <a:schemeClr val="bg1">
                      <a:lumMod val="65000"/>
                      <a:shade val="30000"/>
                      <a:satMod val="115000"/>
                    </a:schemeClr>
                  </a:gs>
                  <a:gs pos="50000">
                    <a:schemeClr val="bg1">
                      <a:lumMod val="65000"/>
                      <a:shade val="67500"/>
                      <a:satMod val="115000"/>
                    </a:schemeClr>
                  </a:gs>
                  <a:gs pos="100000">
                    <a:schemeClr val="bg1">
                      <a:lumMod val="65000"/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E4B6-48F4-9F8E-094E2DCD16FF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0">
                    <a:srgbClr val="7030A0">
                      <a:shade val="30000"/>
                      <a:satMod val="115000"/>
                    </a:srgbClr>
                  </a:gs>
                  <a:gs pos="50000">
                    <a:srgbClr val="7030A0">
                      <a:shade val="67500"/>
                      <a:satMod val="115000"/>
                    </a:srgbClr>
                  </a:gs>
                  <a:gs pos="100000">
                    <a:srgbClr val="7030A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E4B6-48F4-9F8E-094E2DCD16FF}"/>
              </c:ext>
            </c:extLst>
          </c:dPt>
          <c:dPt>
            <c:idx val="4"/>
            <c:invertIfNegative val="0"/>
            <c:bubble3D val="0"/>
            <c:spPr>
              <a:gradFill flip="none" rotWithShape="1">
                <a:gsLst>
                  <a:gs pos="0">
                    <a:srgbClr val="66FFFF">
                      <a:shade val="30000"/>
                      <a:satMod val="115000"/>
                    </a:srgbClr>
                  </a:gs>
                  <a:gs pos="50000">
                    <a:srgbClr val="66FFFF">
                      <a:shade val="67500"/>
                      <a:satMod val="115000"/>
                    </a:srgbClr>
                  </a:gs>
                  <a:gs pos="100000">
                    <a:srgbClr val="66FFFF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E4B6-48F4-9F8E-094E2DCD16FF}"/>
              </c:ext>
            </c:extLst>
          </c:dPt>
          <c:dPt>
            <c:idx val="5"/>
            <c:invertIfNegative val="0"/>
            <c:bubble3D val="0"/>
            <c:spPr>
              <a:gradFill flip="none" rotWithShape="1">
                <a:gsLst>
                  <a:gs pos="0">
                    <a:srgbClr val="92D050">
                      <a:shade val="30000"/>
                      <a:satMod val="115000"/>
                    </a:srgbClr>
                  </a:gs>
                  <a:gs pos="50000">
                    <a:srgbClr val="92D050">
                      <a:shade val="67500"/>
                      <a:satMod val="115000"/>
                    </a:srgbClr>
                  </a:gs>
                  <a:gs pos="100000">
                    <a:srgbClr val="92D050">
                      <a:shade val="100000"/>
                      <a:satMod val="115000"/>
                    </a:srgbClr>
                  </a:gs>
                </a:gsLst>
                <a:lin ang="2700000" scaled="1"/>
                <a:tileRect/>
              </a:gra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E4B6-48F4-9F8E-094E2DCD16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'Année 2022'!$A$40:$A$45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'Année 2022'!$B$40:$B$45</c:f>
              <c:numCache>
                <c:formatCode>_-* #\ ##0\ _€_-;\-* #\ ##0\ _€_-;_-* "-"??\ _€_-;_-@_-</c:formatCode>
                <c:ptCount val="6"/>
                <c:pt idx="0">
                  <c:v>20874</c:v>
                </c:pt>
                <c:pt idx="1">
                  <c:v>7772</c:v>
                </c:pt>
                <c:pt idx="2">
                  <c:v>4818</c:v>
                </c:pt>
                <c:pt idx="3">
                  <c:v>4712</c:v>
                </c:pt>
                <c:pt idx="4">
                  <c:v>2519</c:v>
                </c:pt>
                <c:pt idx="5">
                  <c:v>4613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F6-4CEA-A6E2-ACD0CEDC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0795136"/>
        <c:axId val="190796928"/>
      </c:barChart>
      <c:catAx>
        <c:axId val="19079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90796928"/>
        <c:crosses val="autoZero"/>
        <c:auto val="1"/>
        <c:lblAlgn val="ctr"/>
        <c:lblOffset val="100"/>
        <c:noMultiLvlLbl val="0"/>
      </c:catAx>
      <c:valAx>
        <c:axId val="190796928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90795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'Année 2022'!$B$30</c:f>
              <c:strCache>
                <c:ptCount val="1"/>
                <c:pt idx="0">
                  <c:v>Nombre de titres 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8E-4C5C-A9BC-EF54D4C94C8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288E-4C5C-A9BC-EF54D4C94C8C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288E-4C5C-A9BC-EF54D4C94C8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288E-4C5C-A9BC-EF54D4C94C8C}"/>
              </c:ext>
            </c:extLst>
          </c:dPt>
          <c:dPt>
            <c:idx val="4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288E-4C5C-A9BC-EF54D4C94C8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288E-4C5C-A9BC-EF54D4C94C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'Année 2022'!$A$31:$A$36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'Année 2022'!$B$31:$B$36</c:f>
              <c:numCache>
                <c:formatCode>_-* #\ ##0\ _€_-;\-* #\ ##0\ _€_-;_-* "-"??\ _€_-;_-@_-</c:formatCode>
                <c:ptCount val="6"/>
                <c:pt idx="0">
                  <c:v>13117</c:v>
                </c:pt>
                <c:pt idx="1">
                  <c:v>5737</c:v>
                </c:pt>
                <c:pt idx="2">
                  <c:v>2600</c:v>
                </c:pt>
                <c:pt idx="3">
                  <c:v>2451</c:v>
                </c:pt>
                <c:pt idx="4">
                  <c:v>652</c:v>
                </c:pt>
                <c:pt idx="5">
                  <c:v>3199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8E-4C5C-A9BC-EF54D4C94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0843136"/>
        <c:axId val="190849024"/>
      </c:barChart>
      <c:catAx>
        <c:axId val="19084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90849024"/>
        <c:crosses val="autoZero"/>
        <c:auto val="1"/>
        <c:lblAlgn val="ctr"/>
        <c:lblOffset val="100"/>
        <c:noMultiLvlLbl val="0"/>
      </c:catAx>
      <c:valAx>
        <c:axId val="190849024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9084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Nombre de titres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'Année 2022'!$B$10</c:f>
              <c:strCache>
                <c:ptCount val="1"/>
                <c:pt idx="0">
                  <c:v>Nombre de titres 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8E-4C5C-A9BC-EF54D4C94C8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288E-4C5C-A9BC-EF54D4C94C8C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288E-4C5C-A9BC-EF54D4C94C8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288E-4C5C-A9BC-EF54D4C94C8C}"/>
              </c:ext>
            </c:extLst>
          </c:dPt>
          <c:dPt>
            <c:idx val="4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288E-4C5C-A9BC-EF54D4C94C8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288E-4C5C-A9BC-EF54D4C94C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'Année 2022'!$A$11:$A$16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'Année 2022'!$B$11:$B$16</c:f>
              <c:numCache>
                <c:formatCode>_-* #\ ##0\ _€_-;\-* #\ ##0\ _€_-;_-* "-"??\ _€_-;_-@_-</c:formatCode>
                <c:ptCount val="6"/>
                <c:pt idx="0">
                  <c:v>47164</c:v>
                </c:pt>
                <c:pt idx="1">
                  <c:v>18997</c:v>
                </c:pt>
                <c:pt idx="2">
                  <c:v>16645</c:v>
                </c:pt>
                <c:pt idx="3">
                  <c:v>14273</c:v>
                </c:pt>
                <c:pt idx="4">
                  <c:v>4731</c:v>
                </c:pt>
                <c:pt idx="5">
                  <c:v>8639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8E-4C5C-A9BC-EF54D4C94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0843136"/>
        <c:axId val="190849024"/>
      </c:barChart>
      <c:catAx>
        <c:axId val="19084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90849024"/>
        <c:crosses val="autoZero"/>
        <c:auto val="1"/>
        <c:lblAlgn val="ctr"/>
        <c:lblOffset val="100"/>
        <c:noMultiLvlLbl val="0"/>
      </c:catAx>
      <c:valAx>
        <c:axId val="190849024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9084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fr-FR"/>
              <a:t>Nombre de titres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'Année 2022'!$B$20</c:f>
              <c:strCache>
                <c:ptCount val="1"/>
                <c:pt idx="0">
                  <c:v>Nombre de titres 2021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8E-4C5C-A9BC-EF54D4C94C8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288E-4C5C-A9BC-EF54D4C94C8C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5-288E-4C5C-A9BC-EF54D4C94C8C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7-288E-4C5C-A9BC-EF54D4C94C8C}"/>
              </c:ext>
            </c:extLst>
          </c:dPt>
          <c:dPt>
            <c:idx val="4"/>
            <c:invertIfNegative val="0"/>
            <c:bubble3D val="0"/>
            <c:spPr>
              <a:solidFill>
                <a:srgbClr val="66FFFF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9-288E-4C5C-A9BC-EF54D4C94C8C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B-288E-4C5C-A9BC-EF54D4C94C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'Année 2022'!$A$21:$A$26</c:f>
              <c:strCache>
                <c:ptCount val="6"/>
                <c:pt idx="0">
                  <c:v>HDV</c:v>
                </c:pt>
                <c:pt idx="1">
                  <c:v>MOSSON</c:v>
                </c:pt>
                <c:pt idx="2">
                  <c:v>TASTAVIN</c:v>
                </c:pt>
                <c:pt idx="3">
                  <c:v>VILLON</c:v>
                </c:pt>
                <c:pt idx="4">
                  <c:v>AIGUELONGUE</c:v>
                </c:pt>
                <c:pt idx="5">
                  <c:v>AUBES POMPIGNANE</c:v>
                </c:pt>
              </c:strCache>
            </c:strRef>
          </c:cat>
          <c:val>
            <c:numRef>
              <c:f>'Année 2022'!$B$21:$B$26</c:f>
              <c:numCache>
                <c:formatCode>_-* #\ ##0\ _€_-;\-* #\ ##0\ _€_-;_-* "-"??\ _€_-;_-@_-</c:formatCode>
                <c:ptCount val="6"/>
                <c:pt idx="0">
                  <c:v>18189</c:v>
                </c:pt>
                <c:pt idx="1">
                  <c:v>5485</c:v>
                </c:pt>
                <c:pt idx="2">
                  <c:v>5024</c:v>
                </c:pt>
                <c:pt idx="3">
                  <c:v>4428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8E-4C5C-A9BC-EF54D4C94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90843136"/>
        <c:axId val="190849024"/>
      </c:barChart>
      <c:catAx>
        <c:axId val="19084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190849024"/>
        <c:crosses val="autoZero"/>
        <c:auto val="1"/>
        <c:lblAlgn val="ctr"/>
        <c:lblOffset val="100"/>
        <c:noMultiLvlLbl val="0"/>
      </c:catAx>
      <c:valAx>
        <c:axId val="190849024"/>
        <c:scaling>
          <c:orientation val="minMax"/>
        </c:scaling>
        <c:delete val="1"/>
        <c:axPos val="l"/>
        <c:numFmt formatCode="_-* #\ ##0\ _€_-;\-* #\ ##0\ _€_-;_-* &quot;-&quot;??\ _€_-;_-@_-" sourceLinked="1"/>
        <c:majorTickMark val="none"/>
        <c:minorTickMark val="none"/>
        <c:tickLblPos val="nextTo"/>
        <c:crossAx val="19084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13" Type="http://schemas.openxmlformats.org/officeDocument/2006/relationships/chart" Target="../charts/chart22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12" Type="http://schemas.openxmlformats.org/officeDocument/2006/relationships/chart" Target="../charts/chart21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11" Type="http://schemas.openxmlformats.org/officeDocument/2006/relationships/chart" Target="../charts/chart20.xml"/><Relationship Id="rId5" Type="http://schemas.openxmlformats.org/officeDocument/2006/relationships/chart" Target="../charts/chart14.xml"/><Relationship Id="rId10" Type="http://schemas.openxmlformats.org/officeDocument/2006/relationships/chart" Target="../charts/chart19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Relationship Id="rId14" Type="http://schemas.openxmlformats.org/officeDocument/2006/relationships/chart" Target="../charts/chart23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1.xml"/><Relationship Id="rId3" Type="http://schemas.openxmlformats.org/officeDocument/2006/relationships/chart" Target="../charts/chart26.xml"/><Relationship Id="rId7" Type="http://schemas.openxmlformats.org/officeDocument/2006/relationships/chart" Target="../charts/chart30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6" Type="http://schemas.openxmlformats.org/officeDocument/2006/relationships/chart" Target="../charts/chart29.xml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11206</xdr:colOff>
      <xdr:row>47</xdr:row>
      <xdr:rowOff>44824</xdr:rowOff>
    </xdr:from>
    <xdr:to>
      <xdr:col>18</xdr:col>
      <xdr:colOff>2802</xdr:colOff>
      <xdr:row>54</xdr:row>
      <xdr:rowOff>179294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22412</xdr:colOff>
      <xdr:row>56</xdr:row>
      <xdr:rowOff>11207</xdr:rowOff>
    </xdr:from>
    <xdr:to>
      <xdr:col>18</xdr:col>
      <xdr:colOff>14008</xdr:colOff>
      <xdr:row>63</xdr:row>
      <xdr:rowOff>179294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22411</xdr:colOff>
      <xdr:row>65</xdr:row>
      <xdr:rowOff>0</xdr:rowOff>
    </xdr:from>
    <xdr:to>
      <xdr:col>18</xdr:col>
      <xdr:colOff>14007</xdr:colOff>
      <xdr:row>72</xdr:row>
      <xdr:rowOff>179294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33618</xdr:colOff>
      <xdr:row>74</xdr:row>
      <xdr:rowOff>1</xdr:rowOff>
    </xdr:from>
    <xdr:to>
      <xdr:col>18</xdr:col>
      <xdr:colOff>25214</xdr:colOff>
      <xdr:row>82</xdr:row>
      <xdr:rowOff>11207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92</xdr:row>
      <xdr:rowOff>156228</xdr:rowOff>
    </xdr:from>
    <xdr:to>
      <xdr:col>13</xdr:col>
      <xdr:colOff>536203</xdr:colOff>
      <xdr:row>107</xdr:row>
      <xdr:rowOff>34458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979955</xdr:colOff>
      <xdr:row>37</xdr:row>
      <xdr:rowOff>168088</xdr:rowOff>
    </xdr:from>
    <xdr:to>
      <xdr:col>17</xdr:col>
      <xdr:colOff>742390</xdr:colOff>
      <xdr:row>46</xdr:row>
      <xdr:rowOff>22412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0</xdr:colOff>
      <xdr:row>29</xdr:row>
      <xdr:rowOff>0</xdr:rowOff>
    </xdr:from>
    <xdr:to>
      <xdr:col>17</xdr:col>
      <xdr:colOff>815788</xdr:colOff>
      <xdr:row>37</xdr:row>
      <xdr:rowOff>44824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9</xdr:row>
      <xdr:rowOff>0</xdr:rowOff>
    </xdr:from>
    <xdr:to>
      <xdr:col>18</xdr:col>
      <xdr:colOff>318247</xdr:colOff>
      <xdr:row>18</xdr:row>
      <xdr:rowOff>0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0</xdr:colOff>
      <xdr:row>19</xdr:row>
      <xdr:rowOff>0</xdr:rowOff>
    </xdr:from>
    <xdr:to>
      <xdr:col>17</xdr:col>
      <xdr:colOff>815788</xdr:colOff>
      <xdr:row>27</xdr:row>
      <xdr:rowOff>44824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9525</xdr:colOff>
      <xdr:row>56</xdr:row>
      <xdr:rowOff>0</xdr:rowOff>
    </xdr:from>
    <xdr:to>
      <xdr:col>23</xdr:col>
      <xdr:colOff>142875</xdr:colOff>
      <xdr:row>73</xdr:row>
      <xdr:rowOff>38100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56</xdr:row>
      <xdr:rowOff>9525</xdr:rowOff>
    </xdr:from>
    <xdr:to>
      <xdr:col>15</xdr:col>
      <xdr:colOff>133350</xdr:colOff>
      <xdr:row>73</xdr:row>
      <xdr:rowOff>47625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56</xdr:row>
      <xdr:rowOff>9525</xdr:rowOff>
    </xdr:from>
    <xdr:to>
      <xdr:col>7</xdr:col>
      <xdr:colOff>133350</xdr:colOff>
      <xdr:row>73</xdr:row>
      <xdr:rowOff>47625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28575</xdr:colOff>
      <xdr:row>18</xdr:row>
      <xdr:rowOff>165100</xdr:rowOff>
    </xdr:from>
    <xdr:to>
      <xdr:col>15</xdr:col>
      <xdr:colOff>161925</xdr:colOff>
      <xdr:row>36</xdr:row>
      <xdr:rowOff>19050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37</xdr:row>
      <xdr:rowOff>180975</xdr:rowOff>
    </xdr:from>
    <xdr:to>
      <xdr:col>7</xdr:col>
      <xdr:colOff>142875</xdr:colOff>
      <xdr:row>55</xdr:row>
      <xdr:rowOff>28575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38</xdr:row>
      <xdr:rowOff>0</xdr:rowOff>
    </xdr:from>
    <xdr:to>
      <xdr:col>15</xdr:col>
      <xdr:colOff>133350</xdr:colOff>
      <xdr:row>55</xdr:row>
      <xdr:rowOff>38100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38100</xdr:colOff>
      <xdr:row>19</xdr:row>
      <xdr:rowOff>0</xdr:rowOff>
    </xdr:from>
    <xdr:to>
      <xdr:col>7</xdr:col>
      <xdr:colOff>171450</xdr:colOff>
      <xdr:row>36</xdr:row>
      <xdr:rowOff>38100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0</xdr:row>
      <xdr:rowOff>19050</xdr:rowOff>
    </xdr:from>
    <xdr:to>
      <xdr:col>7</xdr:col>
      <xdr:colOff>133350</xdr:colOff>
      <xdr:row>17</xdr:row>
      <xdr:rowOff>57150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12700</xdr:colOff>
      <xdr:row>0</xdr:row>
      <xdr:rowOff>19050</xdr:rowOff>
    </xdr:from>
    <xdr:to>
      <xdr:col>15</xdr:col>
      <xdr:colOff>146050</xdr:colOff>
      <xdr:row>17</xdr:row>
      <xdr:rowOff>57150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23</xdr:col>
      <xdr:colOff>133350</xdr:colOff>
      <xdr:row>17</xdr:row>
      <xdr:rowOff>38100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24</xdr:col>
      <xdr:colOff>0</xdr:colOff>
      <xdr:row>0</xdr:row>
      <xdr:rowOff>0</xdr:rowOff>
    </xdr:from>
    <xdr:to>
      <xdr:col>31</xdr:col>
      <xdr:colOff>133350</xdr:colOff>
      <xdr:row>17</xdr:row>
      <xdr:rowOff>38100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32</xdr:col>
      <xdr:colOff>0</xdr:colOff>
      <xdr:row>0</xdr:row>
      <xdr:rowOff>0</xdr:rowOff>
    </xdr:from>
    <xdr:to>
      <xdr:col>39</xdr:col>
      <xdr:colOff>133350</xdr:colOff>
      <xdr:row>17</xdr:row>
      <xdr:rowOff>38100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40</xdr:col>
      <xdr:colOff>0</xdr:colOff>
      <xdr:row>0</xdr:row>
      <xdr:rowOff>0</xdr:rowOff>
    </xdr:from>
    <xdr:to>
      <xdr:col>47</xdr:col>
      <xdr:colOff>133350</xdr:colOff>
      <xdr:row>17</xdr:row>
      <xdr:rowOff>38100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48</xdr:col>
      <xdr:colOff>0</xdr:colOff>
      <xdr:row>0</xdr:row>
      <xdr:rowOff>0</xdr:rowOff>
    </xdr:from>
    <xdr:to>
      <xdr:col>55</xdr:col>
      <xdr:colOff>133350</xdr:colOff>
      <xdr:row>17</xdr:row>
      <xdr:rowOff>38100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1397362</xdr:colOff>
      <xdr:row>34</xdr:row>
      <xdr:rowOff>16228</xdr:rowOff>
    </xdr:from>
    <xdr:to>
      <xdr:col>8</xdr:col>
      <xdr:colOff>1006139</xdr:colOff>
      <xdr:row>45</xdr:row>
      <xdr:rowOff>155223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12585</xdr:colOff>
      <xdr:row>34</xdr:row>
      <xdr:rowOff>697</xdr:rowOff>
    </xdr:from>
    <xdr:to>
      <xdr:col>14</xdr:col>
      <xdr:colOff>699266</xdr:colOff>
      <xdr:row>45</xdr:row>
      <xdr:rowOff>160153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1434747</xdr:colOff>
      <xdr:row>14</xdr:row>
      <xdr:rowOff>75846</xdr:rowOff>
    </xdr:from>
    <xdr:to>
      <xdr:col>8</xdr:col>
      <xdr:colOff>987777</xdr:colOff>
      <xdr:row>33</xdr:row>
      <xdr:rowOff>0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30691</xdr:colOff>
      <xdr:row>14</xdr:row>
      <xdr:rowOff>47625</xdr:rowOff>
    </xdr:from>
    <xdr:to>
      <xdr:col>3</xdr:col>
      <xdr:colOff>1198033</xdr:colOff>
      <xdr:row>32</xdr:row>
      <xdr:rowOff>123825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1284111</xdr:colOff>
      <xdr:row>14</xdr:row>
      <xdr:rowOff>84666</xdr:rowOff>
    </xdr:from>
    <xdr:to>
      <xdr:col>15</xdr:col>
      <xdr:colOff>377119</xdr:colOff>
      <xdr:row>32</xdr:row>
      <xdr:rowOff>160866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122410</xdr:colOff>
      <xdr:row>0</xdr:row>
      <xdr:rowOff>1</xdr:rowOff>
    </xdr:from>
    <xdr:to>
      <xdr:col>7</xdr:col>
      <xdr:colOff>638431</xdr:colOff>
      <xdr:row>13</xdr:row>
      <xdr:rowOff>53556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13</xdr:col>
      <xdr:colOff>717997</xdr:colOff>
      <xdr:row>13</xdr:row>
      <xdr:rowOff>53555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3</xdr:col>
      <xdr:colOff>1167853</xdr:colOff>
      <xdr:row>45</xdr:row>
      <xdr:rowOff>145363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-clancy\DRP$\VIE%20QUOTIDIENNE\Management\Statistiques\2024\2024%20Statistiques%20VQ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NEE%20202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SSON"/>
      <sheetName val="AIGUELONGUE"/>
      <sheetName val="F. VILLON"/>
      <sheetName val="TASTAVIN"/>
      <sheetName val="HDV"/>
      <sheetName val="AUBES POMPIGNANE"/>
      <sheetName val="TOTAL VQ_MENSUEL"/>
      <sheetName val="TOTAL VQ_TRIMESTRIEL"/>
      <sheetName val="2024_PAR SITE"/>
      <sheetName val="Hist 2015 2024"/>
      <sheetName val="Prestations"/>
      <sheetName val="Montpellier HC 2015-2023"/>
      <sheetName val="Aide au compt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6">
          <cell r="C36">
            <v>18045</v>
          </cell>
        </row>
        <row r="93">
          <cell r="C93">
            <v>17200</v>
          </cell>
          <cell r="D93">
            <v>0</v>
          </cell>
          <cell r="F93">
            <v>18445</v>
          </cell>
          <cell r="G93">
            <v>5700</v>
          </cell>
        </row>
      </sheetData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EE 2023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Tableau1" displayName="Tableau1" ref="A1:C9" totalsRowShown="0" tableBorderDxfId="2">
  <autoFilter ref="A1:C9"/>
  <tableColumns count="3">
    <tableColumn id="1" name="ANNEE"/>
    <tableColumn id="2" name="CNI/Passeport Montpellier" dataDxfId="1" dataCellStyle="Milliers"/>
    <tableColumn id="3" name="CNI/Passeport Hors Commune" dataDxfId="0" dataCellStyle="Milliers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A57"/>
  <sheetViews>
    <sheetView tabSelected="1" zoomScale="85" zoomScaleNormal="85" workbookViewId="0">
      <pane xSplit="1" ySplit="1" topLeftCell="B29" activePane="bottomRight" state="frozen"/>
      <selection pane="topRight" activeCell="B1" sqref="B1"/>
      <selection pane="bottomLeft" activeCell="A2" sqref="A2"/>
      <selection pane="bottomRight" activeCell="B29" sqref="B29"/>
    </sheetView>
  </sheetViews>
  <sheetFormatPr baseColWidth="10" defaultColWidth="11.44140625" defaultRowHeight="14.4" x14ac:dyDescent="0.3"/>
  <cols>
    <col min="1" max="1" width="14.6640625" customWidth="1"/>
    <col min="2" max="2" width="15.44140625" bestFit="1" customWidth="1"/>
    <col min="3" max="3" width="14.33203125" customWidth="1"/>
    <col min="4" max="4" width="11.33203125" customWidth="1"/>
    <col min="5" max="5" width="14.33203125" customWidth="1"/>
    <col min="6" max="6" width="10.44140625" customWidth="1"/>
    <col min="7" max="7" width="11.33203125" customWidth="1"/>
    <col min="8" max="8" width="10.5546875" bestFit="1" customWidth="1"/>
    <col min="9" max="9" width="12.5546875" customWidth="1"/>
    <col min="10" max="10" width="10.33203125" customWidth="1"/>
    <col min="11" max="11" width="14.5546875" customWidth="1"/>
    <col min="12" max="12" width="13.44140625" customWidth="1"/>
    <col min="13" max="13" width="11.33203125" customWidth="1"/>
    <col min="14" max="14" width="12.33203125" customWidth="1"/>
    <col min="15" max="15" width="15.5546875" customWidth="1"/>
    <col min="16" max="16" width="13.33203125" customWidth="1"/>
    <col min="17" max="17" width="9.6640625" customWidth="1"/>
    <col min="18" max="18" width="16.6640625" customWidth="1"/>
    <col min="19" max="19" width="10.33203125" bestFit="1" customWidth="1"/>
    <col min="20" max="20" width="11" bestFit="1" customWidth="1"/>
    <col min="21" max="21" width="11" customWidth="1"/>
    <col min="22" max="22" width="10.33203125" bestFit="1" customWidth="1"/>
    <col min="23" max="23" width="11" bestFit="1" customWidth="1"/>
    <col min="24" max="24" width="6.6640625" bestFit="1" customWidth="1"/>
    <col min="25" max="25" width="8.33203125" bestFit="1" customWidth="1"/>
    <col min="27" max="27" width="15.44140625" bestFit="1" customWidth="1"/>
  </cols>
  <sheetData>
    <row r="1" spans="1:27" s="28" customFormat="1" ht="43.2" x14ac:dyDescent="0.3">
      <c r="A1" s="2" t="s">
        <v>0</v>
      </c>
      <c r="B1" s="2" t="s">
        <v>1</v>
      </c>
      <c r="C1" s="2" t="s">
        <v>133</v>
      </c>
      <c r="D1" s="2" t="s">
        <v>131</v>
      </c>
      <c r="E1" s="2" t="s">
        <v>134</v>
      </c>
      <c r="F1" s="2" t="s">
        <v>132</v>
      </c>
      <c r="G1" s="2" t="s">
        <v>2</v>
      </c>
      <c r="H1" s="2" t="s">
        <v>3</v>
      </c>
      <c r="I1" s="2" t="s">
        <v>4</v>
      </c>
      <c r="J1" s="2" t="s">
        <v>5</v>
      </c>
      <c r="K1" s="2" t="s">
        <v>6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77</v>
      </c>
      <c r="V1" s="2" t="s">
        <v>16</v>
      </c>
      <c r="W1" s="2" t="s">
        <v>17</v>
      </c>
      <c r="X1" s="2" t="s">
        <v>18</v>
      </c>
      <c r="Y1" s="2" t="s">
        <v>19</v>
      </c>
      <c r="AA1" s="2" t="s">
        <v>20</v>
      </c>
    </row>
    <row r="2" spans="1:27" x14ac:dyDescent="0.3">
      <c r="A2" s="1" t="s">
        <v>21</v>
      </c>
      <c r="B2" s="9"/>
      <c r="C2" s="9">
        <v>192</v>
      </c>
      <c r="D2" s="9">
        <v>274</v>
      </c>
      <c r="E2" s="9">
        <v>144</v>
      </c>
      <c r="F2" s="9">
        <v>244</v>
      </c>
      <c r="G2" s="9">
        <v>84</v>
      </c>
      <c r="H2" s="9">
        <v>106</v>
      </c>
      <c r="I2" s="9">
        <v>44</v>
      </c>
      <c r="J2" s="48"/>
      <c r="K2" s="9">
        <v>171</v>
      </c>
      <c r="L2" s="48"/>
      <c r="M2" s="9">
        <v>9</v>
      </c>
      <c r="N2" s="9">
        <v>12</v>
      </c>
      <c r="O2" s="9">
        <v>0</v>
      </c>
      <c r="P2" s="37">
        <v>0</v>
      </c>
      <c r="Q2" s="9">
        <v>5</v>
      </c>
      <c r="R2" s="9">
        <v>423</v>
      </c>
      <c r="S2" s="49"/>
      <c r="T2" s="10">
        <f t="shared" ref="T2:T33" si="0">SUM(C2:S2)-R2</f>
        <v>1285</v>
      </c>
      <c r="U2" s="10">
        <f>C2+D2+E2+F2</f>
        <v>854</v>
      </c>
      <c r="V2" s="10">
        <f>K2</f>
        <v>171</v>
      </c>
      <c r="W2" s="10">
        <f>M2+N2</f>
        <v>21</v>
      </c>
      <c r="X2" s="10"/>
      <c r="Y2" s="10">
        <f>G2+H2+I2+J2+O2+P2+Q2</f>
        <v>239</v>
      </c>
      <c r="AA2" s="9"/>
    </row>
    <row r="3" spans="1:27" x14ac:dyDescent="0.3">
      <c r="A3" s="1" t="s">
        <v>22</v>
      </c>
      <c r="B3" s="9"/>
      <c r="C3" s="9">
        <v>193</v>
      </c>
      <c r="D3" s="9">
        <v>210</v>
      </c>
      <c r="E3" s="9">
        <v>146</v>
      </c>
      <c r="F3" s="9">
        <v>153</v>
      </c>
      <c r="G3" s="9">
        <v>24</v>
      </c>
      <c r="H3" s="9">
        <v>81</v>
      </c>
      <c r="I3" s="9">
        <v>51</v>
      </c>
      <c r="J3" s="48"/>
      <c r="K3" s="9">
        <v>162</v>
      </c>
      <c r="L3" s="48"/>
      <c r="M3" s="9">
        <v>20</v>
      </c>
      <c r="N3" s="9">
        <v>11</v>
      </c>
      <c r="O3" s="9">
        <v>0</v>
      </c>
      <c r="P3" s="37">
        <v>0</v>
      </c>
      <c r="Q3" s="9">
        <v>1</v>
      </c>
      <c r="R3" s="9">
        <v>396</v>
      </c>
      <c r="S3" s="49"/>
      <c r="T3" s="10">
        <f t="shared" si="0"/>
        <v>1052</v>
      </c>
      <c r="U3" s="10">
        <f t="shared" ref="U3:U53" si="1">C3+D3+E3+F3</f>
        <v>702</v>
      </c>
      <c r="V3" s="10">
        <f t="shared" ref="V3:V53" si="2">K3</f>
        <v>162</v>
      </c>
      <c r="W3" s="10">
        <f t="shared" ref="W3:W53" si="3">M3+N3</f>
        <v>31</v>
      </c>
      <c r="X3" s="10"/>
      <c r="Y3" s="10">
        <f t="shared" ref="Y3:Y53" si="4">G3+H3+I3+J3+O3+P3+Q3</f>
        <v>157</v>
      </c>
      <c r="AA3" s="9"/>
    </row>
    <row r="4" spans="1:27" x14ac:dyDescent="0.3">
      <c r="A4" s="1" t="s">
        <v>23</v>
      </c>
      <c r="B4" s="9"/>
      <c r="C4" s="9">
        <v>201</v>
      </c>
      <c r="D4" s="9">
        <v>102</v>
      </c>
      <c r="E4" s="9">
        <v>159</v>
      </c>
      <c r="F4" s="9">
        <v>117</v>
      </c>
      <c r="G4" s="9">
        <v>58</v>
      </c>
      <c r="H4" s="9">
        <v>184</v>
      </c>
      <c r="I4" s="9">
        <v>43</v>
      </c>
      <c r="J4" s="48"/>
      <c r="K4" s="9">
        <v>278</v>
      </c>
      <c r="L4" s="48"/>
      <c r="M4" s="9">
        <v>28</v>
      </c>
      <c r="N4" s="9">
        <v>16</v>
      </c>
      <c r="O4" s="9">
        <v>31</v>
      </c>
      <c r="P4" s="37">
        <v>1</v>
      </c>
      <c r="Q4" s="9">
        <v>3</v>
      </c>
      <c r="R4" s="9">
        <v>484</v>
      </c>
      <c r="S4" s="49"/>
      <c r="T4" s="10">
        <f t="shared" si="0"/>
        <v>1221</v>
      </c>
      <c r="U4" s="10">
        <f t="shared" si="1"/>
        <v>579</v>
      </c>
      <c r="V4" s="10">
        <f t="shared" si="2"/>
        <v>278</v>
      </c>
      <c r="W4" s="10">
        <f t="shared" si="3"/>
        <v>44</v>
      </c>
      <c r="X4" s="10"/>
      <c r="Y4" s="10">
        <f t="shared" si="4"/>
        <v>320</v>
      </c>
      <c r="AA4" s="9"/>
    </row>
    <row r="5" spans="1:27" x14ac:dyDescent="0.3">
      <c r="A5" s="1" t="s">
        <v>24</v>
      </c>
      <c r="B5" s="9"/>
      <c r="C5" s="9">
        <v>294</v>
      </c>
      <c r="D5" s="9">
        <v>194</v>
      </c>
      <c r="E5" s="9">
        <v>220</v>
      </c>
      <c r="F5" s="9">
        <v>146</v>
      </c>
      <c r="G5" s="9">
        <v>48</v>
      </c>
      <c r="H5" s="9">
        <v>95</v>
      </c>
      <c r="I5" s="9">
        <v>50</v>
      </c>
      <c r="J5" s="48"/>
      <c r="K5" s="9">
        <v>151</v>
      </c>
      <c r="L5" s="48"/>
      <c r="M5" s="9">
        <v>28</v>
      </c>
      <c r="N5" s="9">
        <v>16</v>
      </c>
      <c r="O5" s="9">
        <v>0</v>
      </c>
      <c r="P5" s="37">
        <v>0</v>
      </c>
      <c r="Q5" s="9">
        <v>3</v>
      </c>
      <c r="R5" s="9">
        <v>373</v>
      </c>
      <c r="S5" s="49"/>
      <c r="T5" s="10">
        <f t="shared" si="0"/>
        <v>1245</v>
      </c>
      <c r="U5" s="10">
        <f t="shared" si="1"/>
        <v>854</v>
      </c>
      <c r="V5" s="10">
        <f t="shared" si="2"/>
        <v>151</v>
      </c>
      <c r="W5" s="10">
        <f t="shared" si="3"/>
        <v>44</v>
      </c>
      <c r="X5" s="10"/>
      <c r="Y5" s="10">
        <f t="shared" si="4"/>
        <v>196</v>
      </c>
      <c r="AA5" s="9"/>
    </row>
    <row r="6" spans="1:27" x14ac:dyDescent="0.3">
      <c r="A6" s="1" t="s">
        <v>25</v>
      </c>
      <c r="B6" s="9"/>
      <c r="C6" s="9">
        <v>163</v>
      </c>
      <c r="D6" s="9">
        <v>157</v>
      </c>
      <c r="E6" s="9">
        <v>125</v>
      </c>
      <c r="F6" s="9">
        <v>95</v>
      </c>
      <c r="G6" s="9">
        <v>49</v>
      </c>
      <c r="H6" s="9">
        <v>92</v>
      </c>
      <c r="I6" s="9">
        <v>29</v>
      </c>
      <c r="J6" s="48"/>
      <c r="K6" s="9">
        <v>163</v>
      </c>
      <c r="L6" s="48"/>
      <c r="M6" s="9">
        <v>23</v>
      </c>
      <c r="N6" s="9">
        <v>20</v>
      </c>
      <c r="O6" s="9">
        <v>0</v>
      </c>
      <c r="P6" s="37">
        <v>0</v>
      </c>
      <c r="Q6" s="9">
        <v>4</v>
      </c>
      <c r="R6" s="9">
        <v>448</v>
      </c>
      <c r="S6" s="49"/>
      <c r="T6" s="10">
        <f t="shared" si="0"/>
        <v>920</v>
      </c>
      <c r="U6" s="10">
        <f t="shared" si="1"/>
        <v>540</v>
      </c>
      <c r="V6" s="10">
        <f t="shared" si="2"/>
        <v>163</v>
      </c>
      <c r="W6" s="10">
        <f t="shared" si="3"/>
        <v>43</v>
      </c>
      <c r="X6" s="10"/>
      <c r="Y6" s="10">
        <f t="shared" si="4"/>
        <v>174</v>
      </c>
      <c r="AA6" s="9"/>
    </row>
    <row r="7" spans="1:27" x14ac:dyDescent="0.3">
      <c r="A7" s="1" t="s">
        <v>26</v>
      </c>
      <c r="B7" s="9"/>
      <c r="C7" s="9">
        <v>240</v>
      </c>
      <c r="D7" s="9">
        <v>242</v>
      </c>
      <c r="E7" s="9">
        <v>204</v>
      </c>
      <c r="F7" s="9">
        <v>196</v>
      </c>
      <c r="G7" s="9">
        <v>54</v>
      </c>
      <c r="H7" s="9">
        <v>128</v>
      </c>
      <c r="I7" s="9">
        <v>27</v>
      </c>
      <c r="J7" s="48"/>
      <c r="K7" s="9">
        <v>192</v>
      </c>
      <c r="L7" s="48"/>
      <c r="M7" s="9">
        <v>28</v>
      </c>
      <c r="N7" s="9">
        <v>24</v>
      </c>
      <c r="O7" s="9">
        <v>32</v>
      </c>
      <c r="P7" s="37">
        <v>10</v>
      </c>
      <c r="Q7" s="9">
        <v>2</v>
      </c>
      <c r="R7" s="9">
        <v>439</v>
      </c>
      <c r="S7" s="49"/>
      <c r="T7" s="10">
        <f t="shared" si="0"/>
        <v>1379</v>
      </c>
      <c r="U7" s="10">
        <f t="shared" si="1"/>
        <v>882</v>
      </c>
      <c r="V7" s="10">
        <f t="shared" si="2"/>
        <v>192</v>
      </c>
      <c r="W7" s="10">
        <f t="shared" si="3"/>
        <v>52</v>
      </c>
      <c r="X7" s="10"/>
      <c r="Y7" s="10">
        <f t="shared" si="4"/>
        <v>253</v>
      </c>
      <c r="AA7" s="9"/>
    </row>
    <row r="8" spans="1:27" x14ac:dyDescent="0.3">
      <c r="A8" s="1" t="s">
        <v>27</v>
      </c>
      <c r="B8" s="9"/>
      <c r="C8" s="9">
        <v>205</v>
      </c>
      <c r="D8" s="9">
        <v>203</v>
      </c>
      <c r="E8" s="9">
        <v>183</v>
      </c>
      <c r="F8" s="9">
        <v>168</v>
      </c>
      <c r="G8" s="9">
        <v>65</v>
      </c>
      <c r="H8" s="9">
        <v>142</v>
      </c>
      <c r="I8" s="9">
        <v>43</v>
      </c>
      <c r="J8" s="48"/>
      <c r="K8" s="9">
        <v>175</v>
      </c>
      <c r="L8" s="48"/>
      <c r="M8" s="9">
        <v>26</v>
      </c>
      <c r="N8" s="9">
        <v>25</v>
      </c>
      <c r="O8" s="9">
        <v>0</v>
      </c>
      <c r="P8" s="37">
        <v>0</v>
      </c>
      <c r="Q8" s="9">
        <v>3</v>
      </c>
      <c r="R8" s="9">
        <v>439</v>
      </c>
      <c r="S8" s="49"/>
      <c r="T8" s="10">
        <f t="shared" si="0"/>
        <v>1238</v>
      </c>
      <c r="U8" s="10">
        <f t="shared" si="1"/>
        <v>759</v>
      </c>
      <c r="V8" s="10">
        <f t="shared" si="2"/>
        <v>175</v>
      </c>
      <c r="W8" s="10">
        <f t="shared" si="3"/>
        <v>51</v>
      </c>
      <c r="X8" s="10"/>
      <c r="Y8" s="10">
        <f t="shared" si="4"/>
        <v>253</v>
      </c>
      <c r="AA8" s="9"/>
    </row>
    <row r="9" spans="1:27" x14ac:dyDescent="0.3">
      <c r="A9" s="1" t="s">
        <v>28</v>
      </c>
      <c r="B9" s="9"/>
      <c r="C9" s="9">
        <v>294</v>
      </c>
      <c r="D9" s="9">
        <v>275</v>
      </c>
      <c r="E9" s="9">
        <v>263</v>
      </c>
      <c r="F9" s="9">
        <v>208</v>
      </c>
      <c r="G9" s="9">
        <v>59</v>
      </c>
      <c r="H9" s="9">
        <v>119</v>
      </c>
      <c r="I9" s="9">
        <v>31</v>
      </c>
      <c r="J9" s="48"/>
      <c r="K9" s="9">
        <v>183</v>
      </c>
      <c r="L9" s="48"/>
      <c r="M9" s="9">
        <v>25</v>
      </c>
      <c r="N9" s="9">
        <v>15</v>
      </c>
      <c r="O9" s="9">
        <v>34</v>
      </c>
      <c r="P9" s="37">
        <v>0</v>
      </c>
      <c r="Q9" s="9">
        <v>0</v>
      </c>
      <c r="R9" s="9">
        <v>365</v>
      </c>
      <c r="S9" s="49"/>
      <c r="T9" s="10">
        <f t="shared" si="0"/>
        <v>1506</v>
      </c>
      <c r="U9" s="10">
        <f t="shared" si="1"/>
        <v>1040</v>
      </c>
      <c r="V9" s="10">
        <f t="shared" si="2"/>
        <v>183</v>
      </c>
      <c r="W9" s="10">
        <f t="shared" si="3"/>
        <v>40</v>
      </c>
      <c r="X9" s="10"/>
      <c r="Y9" s="10">
        <f t="shared" si="4"/>
        <v>243</v>
      </c>
      <c r="AA9" s="9"/>
    </row>
    <row r="10" spans="1:27" x14ac:dyDescent="0.3">
      <c r="A10" s="1" t="s">
        <v>29</v>
      </c>
      <c r="B10" s="9"/>
      <c r="C10" s="9">
        <v>158</v>
      </c>
      <c r="D10" s="9">
        <v>134</v>
      </c>
      <c r="E10" s="9">
        <v>138</v>
      </c>
      <c r="F10" s="9">
        <v>113</v>
      </c>
      <c r="G10" s="9">
        <v>34</v>
      </c>
      <c r="H10" s="9">
        <v>80</v>
      </c>
      <c r="I10" s="9">
        <v>28</v>
      </c>
      <c r="J10" s="48"/>
      <c r="K10" s="9">
        <v>96</v>
      </c>
      <c r="L10" s="48"/>
      <c r="M10" s="9">
        <v>14</v>
      </c>
      <c r="N10" s="9">
        <v>22</v>
      </c>
      <c r="O10" s="9">
        <v>0</v>
      </c>
      <c r="P10" s="37">
        <v>0</v>
      </c>
      <c r="Q10" s="9">
        <v>2</v>
      </c>
      <c r="R10" s="9">
        <v>606</v>
      </c>
      <c r="S10" s="49"/>
      <c r="T10" s="10">
        <f t="shared" si="0"/>
        <v>819</v>
      </c>
      <c r="U10" s="10">
        <f t="shared" si="1"/>
        <v>543</v>
      </c>
      <c r="V10" s="10">
        <f t="shared" si="2"/>
        <v>96</v>
      </c>
      <c r="W10" s="10">
        <f t="shared" si="3"/>
        <v>36</v>
      </c>
      <c r="X10" s="10"/>
      <c r="Y10" s="10">
        <f t="shared" si="4"/>
        <v>144</v>
      </c>
      <c r="AA10" s="9"/>
    </row>
    <row r="11" spans="1:27" x14ac:dyDescent="0.3">
      <c r="A11" s="1" t="s">
        <v>30</v>
      </c>
      <c r="B11" s="9"/>
      <c r="C11" s="9">
        <v>291</v>
      </c>
      <c r="D11" s="9">
        <v>202</v>
      </c>
      <c r="E11" s="9">
        <v>256</v>
      </c>
      <c r="F11" s="9">
        <v>193</v>
      </c>
      <c r="G11" s="9">
        <v>77</v>
      </c>
      <c r="H11" s="9">
        <v>132</v>
      </c>
      <c r="I11" s="9">
        <v>47</v>
      </c>
      <c r="J11" s="48"/>
      <c r="K11" s="9">
        <v>136</v>
      </c>
      <c r="L11" s="48"/>
      <c r="M11" s="9">
        <v>19</v>
      </c>
      <c r="N11" s="9">
        <v>24</v>
      </c>
      <c r="O11" s="9">
        <v>30</v>
      </c>
      <c r="P11" s="37">
        <v>0</v>
      </c>
      <c r="Q11" s="9">
        <v>5</v>
      </c>
      <c r="R11" s="9">
        <v>450</v>
      </c>
      <c r="S11" s="49"/>
      <c r="T11" s="10">
        <f t="shared" si="0"/>
        <v>1412</v>
      </c>
      <c r="U11" s="10">
        <f t="shared" si="1"/>
        <v>942</v>
      </c>
      <c r="V11" s="10">
        <f t="shared" si="2"/>
        <v>136</v>
      </c>
      <c r="W11" s="10">
        <f t="shared" si="3"/>
        <v>43</v>
      </c>
      <c r="X11" s="10"/>
      <c r="Y11" s="10">
        <f t="shared" si="4"/>
        <v>291</v>
      </c>
      <c r="AA11" s="9"/>
    </row>
    <row r="12" spans="1:27" x14ac:dyDescent="0.3">
      <c r="A12" s="1" t="s">
        <v>31</v>
      </c>
      <c r="B12" s="9"/>
      <c r="C12" s="9">
        <v>266</v>
      </c>
      <c r="D12" s="9">
        <v>252</v>
      </c>
      <c r="E12" s="9">
        <v>290</v>
      </c>
      <c r="F12" s="9">
        <v>187</v>
      </c>
      <c r="G12" s="9">
        <v>23</v>
      </c>
      <c r="H12" s="9">
        <v>89</v>
      </c>
      <c r="I12" s="9">
        <v>33</v>
      </c>
      <c r="J12" s="48"/>
      <c r="K12" s="9">
        <v>160</v>
      </c>
      <c r="L12" s="48"/>
      <c r="M12" s="9">
        <v>43</v>
      </c>
      <c r="N12" s="9">
        <v>15</v>
      </c>
      <c r="O12" s="9">
        <v>0</v>
      </c>
      <c r="P12" s="37">
        <v>0</v>
      </c>
      <c r="Q12" s="9">
        <v>2</v>
      </c>
      <c r="R12" s="9">
        <v>448</v>
      </c>
      <c r="S12" s="49"/>
      <c r="T12" s="10">
        <f t="shared" si="0"/>
        <v>1360</v>
      </c>
      <c r="U12" s="10">
        <f t="shared" si="1"/>
        <v>995</v>
      </c>
      <c r="V12" s="10">
        <f t="shared" si="2"/>
        <v>160</v>
      </c>
      <c r="W12" s="10">
        <f t="shared" si="3"/>
        <v>58</v>
      </c>
      <c r="X12" s="10"/>
      <c r="Y12" s="10">
        <f t="shared" si="4"/>
        <v>147</v>
      </c>
      <c r="AA12" s="9"/>
    </row>
    <row r="13" spans="1:27" x14ac:dyDescent="0.3">
      <c r="A13" s="1" t="s">
        <v>32</v>
      </c>
      <c r="B13" s="9"/>
      <c r="C13" s="9">
        <v>250</v>
      </c>
      <c r="D13" s="9">
        <v>301</v>
      </c>
      <c r="E13" s="9">
        <v>301</v>
      </c>
      <c r="F13" s="9">
        <v>200</v>
      </c>
      <c r="G13" s="9">
        <v>26</v>
      </c>
      <c r="H13" s="9">
        <v>156</v>
      </c>
      <c r="I13" s="9">
        <v>39</v>
      </c>
      <c r="J13" s="48"/>
      <c r="K13" s="9">
        <v>165</v>
      </c>
      <c r="L13" s="48"/>
      <c r="M13" s="9">
        <v>37</v>
      </c>
      <c r="N13" s="9">
        <v>31</v>
      </c>
      <c r="O13" s="9">
        <v>29</v>
      </c>
      <c r="P13" s="37">
        <v>0</v>
      </c>
      <c r="Q13" s="9">
        <v>1</v>
      </c>
      <c r="R13" s="9">
        <v>437</v>
      </c>
      <c r="S13" s="49"/>
      <c r="T13" s="10">
        <f t="shared" si="0"/>
        <v>1536</v>
      </c>
      <c r="U13" s="10">
        <f t="shared" si="1"/>
        <v>1052</v>
      </c>
      <c r="V13" s="10">
        <f t="shared" si="2"/>
        <v>165</v>
      </c>
      <c r="W13" s="10">
        <f t="shared" si="3"/>
        <v>68</v>
      </c>
      <c r="X13" s="10"/>
      <c r="Y13" s="10">
        <f t="shared" si="4"/>
        <v>251</v>
      </c>
      <c r="AA13" s="9"/>
    </row>
    <row r="14" spans="1:27" x14ac:dyDescent="0.3">
      <c r="A14" s="1" t="s">
        <v>33</v>
      </c>
      <c r="B14" s="9"/>
      <c r="C14" s="9">
        <v>204</v>
      </c>
      <c r="D14" s="9">
        <v>200</v>
      </c>
      <c r="E14" s="9">
        <v>344</v>
      </c>
      <c r="F14" s="9">
        <v>282</v>
      </c>
      <c r="G14" s="9">
        <v>16</v>
      </c>
      <c r="H14" s="9">
        <v>111</v>
      </c>
      <c r="I14" s="9">
        <v>39</v>
      </c>
      <c r="J14" s="48"/>
      <c r="K14" s="9">
        <v>167</v>
      </c>
      <c r="L14" s="48"/>
      <c r="M14" s="9">
        <v>16</v>
      </c>
      <c r="N14" s="9">
        <v>33</v>
      </c>
      <c r="O14" s="9">
        <v>23</v>
      </c>
      <c r="P14" s="9">
        <v>0</v>
      </c>
      <c r="Q14" s="9">
        <v>0</v>
      </c>
      <c r="R14" s="9">
        <v>425</v>
      </c>
      <c r="S14" s="49"/>
      <c r="T14" s="10">
        <f t="shared" si="0"/>
        <v>1435</v>
      </c>
      <c r="U14" s="10">
        <f t="shared" si="1"/>
        <v>1030</v>
      </c>
      <c r="V14" s="10">
        <f t="shared" si="2"/>
        <v>167</v>
      </c>
      <c r="W14" s="10">
        <f t="shared" si="3"/>
        <v>49</v>
      </c>
      <c r="X14" s="10"/>
      <c r="Y14" s="10">
        <f t="shared" si="4"/>
        <v>189</v>
      </c>
      <c r="AA14" s="9"/>
    </row>
    <row r="15" spans="1:27" x14ac:dyDescent="0.3">
      <c r="A15" s="1" t="s">
        <v>34</v>
      </c>
      <c r="B15" s="9"/>
      <c r="C15" s="9">
        <v>294</v>
      </c>
      <c r="D15" s="9">
        <v>192</v>
      </c>
      <c r="E15" s="9">
        <v>281</v>
      </c>
      <c r="F15" s="9">
        <v>225</v>
      </c>
      <c r="G15" s="9">
        <v>18</v>
      </c>
      <c r="H15" s="9">
        <v>91</v>
      </c>
      <c r="I15" s="9">
        <v>16</v>
      </c>
      <c r="J15" s="48"/>
      <c r="K15" s="9">
        <v>83</v>
      </c>
      <c r="L15" s="48"/>
      <c r="M15" s="9">
        <v>21</v>
      </c>
      <c r="N15" s="9">
        <v>25</v>
      </c>
      <c r="O15" s="9">
        <v>6</v>
      </c>
      <c r="P15" s="9">
        <v>0</v>
      </c>
      <c r="Q15" s="9">
        <v>1</v>
      </c>
      <c r="R15" s="9">
        <v>473</v>
      </c>
      <c r="S15" s="49"/>
      <c r="T15" s="10">
        <f t="shared" si="0"/>
        <v>1253</v>
      </c>
      <c r="U15" s="10">
        <f t="shared" si="1"/>
        <v>992</v>
      </c>
      <c r="V15" s="10">
        <f t="shared" si="2"/>
        <v>83</v>
      </c>
      <c r="W15" s="10">
        <f t="shared" si="3"/>
        <v>46</v>
      </c>
      <c r="X15" s="10"/>
      <c r="Y15" s="10">
        <f t="shared" si="4"/>
        <v>132</v>
      </c>
      <c r="AA15" s="9"/>
    </row>
    <row r="16" spans="1:27" x14ac:dyDescent="0.3">
      <c r="A16" s="1" t="s">
        <v>35</v>
      </c>
      <c r="B16" s="9"/>
      <c r="C16" s="9">
        <v>211</v>
      </c>
      <c r="D16" s="9">
        <v>205</v>
      </c>
      <c r="E16" s="9">
        <v>204</v>
      </c>
      <c r="F16" s="9">
        <v>189</v>
      </c>
      <c r="G16" s="9">
        <v>33</v>
      </c>
      <c r="H16" s="9">
        <v>131</v>
      </c>
      <c r="I16" s="9">
        <v>30</v>
      </c>
      <c r="J16" s="48"/>
      <c r="K16" s="9">
        <v>116</v>
      </c>
      <c r="L16" s="48"/>
      <c r="M16" s="9">
        <v>22</v>
      </c>
      <c r="N16" s="9">
        <v>24</v>
      </c>
      <c r="O16" s="9">
        <v>8</v>
      </c>
      <c r="P16" s="9">
        <v>0</v>
      </c>
      <c r="Q16" s="9">
        <v>0</v>
      </c>
      <c r="R16" s="9">
        <v>427</v>
      </c>
      <c r="S16" s="49"/>
      <c r="T16" s="10">
        <f t="shared" si="0"/>
        <v>1173</v>
      </c>
      <c r="U16" s="10">
        <f t="shared" si="1"/>
        <v>809</v>
      </c>
      <c r="V16" s="10">
        <f t="shared" si="2"/>
        <v>116</v>
      </c>
      <c r="W16" s="10">
        <f t="shared" si="3"/>
        <v>46</v>
      </c>
      <c r="X16" s="10"/>
      <c r="Y16" s="10">
        <f t="shared" si="4"/>
        <v>202</v>
      </c>
      <c r="AA16" s="9"/>
    </row>
    <row r="17" spans="1:27" x14ac:dyDescent="0.3">
      <c r="A17" s="1" t="s">
        <v>36</v>
      </c>
      <c r="B17" s="9"/>
      <c r="C17" s="9">
        <v>301</v>
      </c>
      <c r="D17" s="9">
        <v>251</v>
      </c>
      <c r="E17" s="9">
        <v>314</v>
      </c>
      <c r="F17" s="9">
        <v>245</v>
      </c>
      <c r="G17" s="9">
        <v>24</v>
      </c>
      <c r="H17" s="9">
        <v>108</v>
      </c>
      <c r="I17" s="9">
        <v>28</v>
      </c>
      <c r="J17" s="48"/>
      <c r="K17" s="9">
        <v>76</v>
      </c>
      <c r="L17" s="48"/>
      <c r="M17" s="9">
        <v>11</v>
      </c>
      <c r="N17" s="9">
        <v>23</v>
      </c>
      <c r="O17" s="9">
        <v>13</v>
      </c>
      <c r="P17" s="9">
        <v>0</v>
      </c>
      <c r="Q17" s="9">
        <v>2</v>
      </c>
      <c r="R17" s="9">
        <v>348</v>
      </c>
      <c r="S17" s="49"/>
      <c r="T17" s="10">
        <f t="shared" si="0"/>
        <v>1396</v>
      </c>
      <c r="U17" s="10">
        <f t="shared" si="1"/>
        <v>1111</v>
      </c>
      <c r="V17" s="10">
        <f t="shared" si="2"/>
        <v>76</v>
      </c>
      <c r="W17" s="10">
        <f t="shared" si="3"/>
        <v>34</v>
      </c>
      <c r="X17" s="10"/>
      <c r="Y17" s="10">
        <f t="shared" si="4"/>
        <v>175</v>
      </c>
      <c r="AA17" s="9"/>
    </row>
    <row r="18" spans="1:27" x14ac:dyDescent="0.3">
      <c r="A18" s="1" t="s">
        <v>37</v>
      </c>
      <c r="B18" s="9"/>
      <c r="C18" s="9">
        <v>296</v>
      </c>
      <c r="D18" s="9">
        <v>222</v>
      </c>
      <c r="E18" s="9">
        <v>294</v>
      </c>
      <c r="F18" s="9">
        <v>231</v>
      </c>
      <c r="G18" s="9">
        <v>104</v>
      </c>
      <c r="H18" s="9">
        <v>110</v>
      </c>
      <c r="I18" s="9">
        <v>47</v>
      </c>
      <c r="J18" s="48"/>
      <c r="K18" s="9">
        <v>128</v>
      </c>
      <c r="L18" s="48"/>
      <c r="M18" s="9">
        <v>29</v>
      </c>
      <c r="N18" s="9">
        <v>20</v>
      </c>
      <c r="O18" s="9">
        <v>34</v>
      </c>
      <c r="P18" s="9">
        <v>0</v>
      </c>
      <c r="Q18" s="9">
        <v>0</v>
      </c>
      <c r="R18" s="9">
        <v>380</v>
      </c>
      <c r="S18" s="49"/>
      <c r="T18" s="10">
        <f t="shared" si="0"/>
        <v>1515</v>
      </c>
      <c r="U18" s="10">
        <f t="shared" si="1"/>
        <v>1043</v>
      </c>
      <c r="V18" s="10">
        <f t="shared" si="2"/>
        <v>128</v>
      </c>
      <c r="W18" s="10">
        <f t="shared" si="3"/>
        <v>49</v>
      </c>
      <c r="X18" s="10"/>
      <c r="Y18" s="10">
        <f t="shared" si="4"/>
        <v>295</v>
      </c>
      <c r="AA18" s="9"/>
    </row>
    <row r="19" spans="1:27" x14ac:dyDescent="0.3">
      <c r="A19" s="1" t="s">
        <v>38</v>
      </c>
      <c r="B19" s="9"/>
      <c r="C19" s="9">
        <v>355</v>
      </c>
      <c r="D19" s="9">
        <v>259</v>
      </c>
      <c r="E19" s="9">
        <v>377</v>
      </c>
      <c r="F19" s="9">
        <v>242</v>
      </c>
      <c r="G19" s="9">
        <v>56</v>
      </c>
      <c r="H19" s="9">
        <v>85</v>
      </c>
      <c r="I19" s="9">
        <v>63</v>
      </c>
      <c r="J19" s="48"/>
      <c r="K19" s="9">
        <v>77</v>
      </c>
      <c r="L19" s="48"/>
      <c r="M19" s="9">
        <v>8</v>
      </c>
      <c r="N19" s="9">
        <v>17</v>
      </c>
      <c r="O19" s="9">
        <v>0</v>
      </c>
      <c r="P19" s="9">
        <v>0</v>
      </c>
      <c r="Q19" s="9">
        <v>0</v>
      </c>
      <c r="R19" s="9">
        <v>413</v>
      </c>
      <c r="S19" s="49"/>
      <c r="T19" s="10">
        <f t="shared" si="0"/>
        <v>1539</v>
      </c>
      <c r="U19" s="10">
        <f t="shared" si="1"/>
        <v>1233</v>
      </c>
      <c r="V19" s="10">
        <f t="shared" si="2"/>
        <v>77</v>
      </c>
      <c r="W19" s="10">
        <f t="shared" si="3"/>
        <v>25</v>
      </c>
      <c r="X19" s="10"/>
      <c r="Y19" s="10">
        <f t="shared" si="4"/>
        <v>204</v>
      </c>
      <c r="AA19" s="9"/>
    </row>
    <row r="20" spans="1:27" x14ac:dyDescent="0.3">
      <c r="A20" s="1" t="s">
        <v>39</v>
      </c>
      <c r="B20" s="9"/>
      <c r="C20" s="9">
        <v>256</v>
      </c>
      <c r="D20" s="9">
        <v>272</v>
      </c>
      <c r="E20" s="9">
        <v>302</v>
      </c>
      <c r="F20" s="9">
        <v>267</v>
      </c>
      <c r="G20" s="9">
        <v>49</v>
      </c>
      <c r="H20" s="9">
        <v>133</v>
      </c>
      <c r="I20" s="9">
        <v>25</v>
      </c>
      <c r="J20" s="48"/>
      <c r="K20" s="9">
        <v>68</v>
      </c>
      <c r="L20" s="48"/>
      <c r="M20" s="9">
        <v>36</v>
      </c>
      <c r="N20" s="9">
        <v>19</v>
      </c>
      <c r="O20" s="9">
        <v>12</v>
      </c>
      <c r="P20" s="9">
        <v>0</v>
      </c>
      <c r="Q20" s="9">
        <v>1</v>
      </c>
      <c r="R20" s="9">
        <v>467</v>
      </c>
      <c r="S20" s="49"/>
      <c r="T20" s="10">
        <f t="shared" si="0"/>
        <v>1440</v>
      </c>
      <c r="U20" s="10">
        <f t="shared" si="1"/>
        <v>1097</v>
      </c>
      <c r="V20" s="10">
        <f t="shared" si="2"/>
        <v>68</v>
      </c>
      <c r="W20" s="10">
        <f t="shared" si="3"/>
        <v>55</v>
      </c>
      <c r="X20" s="10"/>
      <c r="Y20" s="10">
        <f t="shared" si="4"/>
        <v>220</v>
      </c>
      <c r="AA20" s="9"/>
    </row>
    <row r="21" spans="1:27" x14ac:dyDescent="0.3">
      <c r="A21" s="1" t="s">
        <v>40</v>
      </c>
      <c r="B21" s="9"/>
      <c r="C21" s="9">
        <v>257</v>
      </c>
      <c r="D21" s="9">
        <v>274</v>
      </c>
      <c r="E21" s="9">
        <v>279</v>
      </c>
      <c r="F21" s="9">
        <v>264</v>
      </c>
      <c r="G21" s="9">
        <v>77</v>
      </c>
      <c r="H21" s="9">
        <v>187</v>
      </c>
      <c r="I21" s="9">
        <v>42</v>
      </c>
      <c r="J21" s="48"/>
      <c r="K21" s="9">
        <v>85</v>
      </c>
      <c r="L21" s="48"/>
      <c r="M21" s="9">
        <v>25</v>
      </c>
      <c r="N21" s="9">
        <v>40</v>
      </c>
      <c r="O21" s="9">
        <v>6</v>
      </c>
      <c r="P21" s="37">
        <v>2</v>
      </c>
      <c r="Q21" s="9">
        <v>2</v>
      </c>
      <c r="R21" s="9">
        <v>111</v>
      </c>
      <c r="S21" s="49"/>
      <c r="T21" s="10">
        <f t="shared" si="0"/>
        <v>1540</v>
      </c>
      <c r="U21" s="10">
        <f t="shared" si="1"/>
        <v>1074</v>
      </c>
      <c r="V21" s="10">
        <f t="shared" si="2"/>
        <v>85</v>
      </c>
      <c r="W21" s="10">
        <f t="shared" si="3"/>
        <v>65</v>
      </c>
      <c r="X21" s="10"/>
      <c r="Y21" s="10">
        <f t="shared" si="4"/>
        <v>316</v>
      </c>
      <c r="AA21" s="9"/>
    </row>
    <row r="22" spans="1:27" x14ac:dyDescent="0.3">
      <c r="A22" s="1" t="s">
        <v>41</v>
      </c>
      <c r="B22" s="9"/>
      <c r="C22" s="9">
        <v>250</v>
      </c>
      <c r="D22" s="9">
        <v>372</v>
      </c>
      <c r="E22" s="9">
        <v>201</v>
      </c>
      <c r="F22" s="9">
        <v>201</v>
      </c>
      <c r="G22" s="9">
        <v>69</v>
      </c>
      <c r="H22" s="9">
        <v>151</v>
      </c>
      <c r="I22" s="9">
        <v>27</v>
      </c>
      <c r="J22" s="48"/>
      <c r="K22" s="9">
        <v>37</v>
      </c>
      <c r="L22" s="48"/>
      <c r="M22" s="9">
        <v>36</v>
      </c>
      <c r="N22" s="9">
        <v>32</v>
      </c>
      <c r="O22" s="9">
        <v>0</v>
      </c>
      <c r="P22" s="37">
        <v>1</v>
      </c>
      <c r="Q22" s="9">
        <v>2</v>
      </c>
      <c r="R22" s="9">
        <v>29</v>
      </c>
      <c r="S22" s="49"/>
      <c r="T22" s="10">
        <f t="shared" si="0"/>
        <v>1379</v>
      </c>
      <c r="U22" s="10">
        <f t="shared" si="1"/>
        <v>1024</v>
      </c>
      <c r="V22" s="10">
        <f t="shared" si="2"/>
        <v>37</v>
      </c>
      <c r="W22" s="10">
        <f t="shared" si="3"/>
        <v>68</v>
      </c>
      <c r="X22" s="10"/>
      <c r="Y22" s="10">
        <f t="shared" si="4"/>
        <v>250</v>
      </c>
      <c r="AA22" s="9"/>
    </row>
    <row r="23" spans="1:27" x14ac:dyDescent="0.3">
      <c r="A23" s="1" t="s">
        <v>42</v>
      </c>
      <c r="B23" s="9"/>
      <c r="C23" s="9">
        <v>255</v>
      </c>
      <c r="D23" s="9">
        <v>225</v>
      </c>
      <c r="E23" s="9">
        <v>249</v>
      </c>
      <c r="F23" s="9">
        <v>263</v>
      </c>
      <c r="G23" s="9">
        <v>100</v>
      </c>
      <c r="H23" s="9">
        <v>147</v>
      </c>
      <c r="I23" s="9">
        <v>79</v>
      </c>
      <c r="J23" s="48"/>
      <c r="K23" s="9">
        <v>70</v>
      </c>
      <c r="L23" s="48"/>
      <c r="M23" s="9">
        <v>36</v>
      </c>
      <c r="N23" s="9">
        <v>75</v>
      </c>
      <c r="O23" s="9">
        <v>5</v>
      </c>
      <c r="P23" s="37">
        <v>1</v>
      </c>
      <c r="Q23" s="9">
        <v>2</v>
      </c>
      <c r="R23" s="9">
        <v>43</v>
      </c>
      <c r="S23" s="49"/>
      <c r="T23" s="10">
        <f t="shared" si="0"/>
        <v>1507</v>
      </c>
      <c r="U23" s="10">
        <f t="shared" si="1"/>
        <v>992</v>
      </c>
      <c r="V23" s="10">
        <f t="shared" si="2"/>
        <v>70</v>
      </c>
      <c r="W23" s="10">
        <f t="shared" si="3"/>
        <v>111</v>
      </c>
      <c r="X23" s="10"/>
      <c r="Y23" s="10">
        <f t="shared" si="4"/>
        <v>334</v>
      </c>
      <c r="AA23" s="9"/>
    </row>
    <row r="24" spans="1:27" x14ac:dyDescent="0.3">
      <c r="A24" s="1" t="s">
        <v>43</v>
      </c>
      <c r="B24" s="9"/>
      <c r="C24" s="9">
        <v>241</v>
      </c>
      <c r="D24" s="9">
        <v>263</v>
      </c>
      <c r="E24" s="9">
        <v>265</v>
      </c>
      <c r="F24" s="9">
        <v>271</v>
      </c>
      <c r="G24" s="9">
        <v>69</v>
      </c>
      <c r="H24" s="9">
        <v>192</v>
      </c>
      <c r="I24" s="9">
        <v>36</v>
      </c>
      <c r="J24" s="48"/>
      <c r="K24" s="9">
        <v>30</v>
      </c>
      <c r="L24" s="48"/>
      <c r="M24" s="9">
        <v>53</v>
      </c>
      <c r="N24" s="9">
        <v>54</v>
      </c>
      <c r="O24" s="9">
        <v>9</v>
      </c>
      <c r="P24" s="37">
        <v>0</v>
      </c>
      <c r="Q24" s="9">
        <v>1</v>
      </c>
      <c r="R24" s="9">
        <v>66</v>
      </c>
      <c r="S24" s="49"/>
      <c r="T24" s="10">
        <f t="shared" si="0"/>
        <v>1484</v>
      </c>
      <c r="U24" s="10">
        <f t="shared" si="1"/>
        <v>1040</v>
      </c>
      <c r="V24" s="10">
        <f t="shared" si="2"/>
        <v>30</v>
      </c>
      <c r="W24" s="10">
        <f t="shared" si="3"/>
        <v>107</v>
      </c>
      <c r="X24" s="10"/>
      <c r="Y24" s="10">
        <f t="shared" si="4"/>
        <v>307</v>
      </c>
      <c r="AA24" s="9"/>
    </row>
    <row r="25" spans="1:27" x14ac:dyDescent="0.3">
      <c r="A25" s="1" t="s">
        <v>44</v>
      </c>
      <c r="B25" s="9"/>
      <c r="C25" s="9">
        <v>181</v>
      </c>
      <c r="D25" s="9">
        <v>215</v>
      </c>
      <c r="E25" s="9">
        <v>156</v>
      </c>
      <c r="F25" s="9">
        <v>195</v>
      </c>
      <c r="G25" s="9">
        <v>60</v>
      </c>
      <c r="H25" s="9">
        <v>120</v>
      </c>
      <c r="I25" s="9">
        <v>54</v>
      </c>
      <c r="J25" s="48"/>
      <c r="K25" s="9">
        <v>27</v>
      </c>
      <c r="L25" s="48"/>
      <c r="M25" s="9">
        <v>31</v>
      </c>
      <c r="N25" s="9">
        <v>25</v>
      </c>
      <c r="O25" s="9">
        <v>12</v>
      </c>
      <c r="P25" s="37">
        <v>0</v>
      </c>
      <c r="Q25" s="9">
        <v>2</v>
      </c>
      <c r="R25" s="9">
        <v>104</v>
      </c>
      <c r="S25" s="49"/>
      <c r="T25" s="10">
        <f t="shared" si="0"/>
        <v>1078</v>
      </c>
      <c r="U25" s="10">
        <f t="shared" si="1"/>
        <v>747</v>
      </c>
      <c r="V25" s="10">
        <f t="shared" si="2"/>
        <v>27</v>
      </c>
      <c r="W25" s="10">
        <f t="shared" si="3"/>
        <v>56</v>
      </c>
      <c r="X25" s="10"/>
      <c r="Y25" s="10">
        <f t="shared" si="4"/>
        <v>248</v>
      </c>
      <c r="AA25" s="9"/>
    </row>
    <row r="26" spans="1:27" x14ac:dyDescent="0.3">
      <c r="A26" s="1" t="s">
        <v>45</v>
      </c>
      <c r="B26" s="9"/>
      <c r="C26" s="9">
        <v>250</v>
      </c>
      <c r="D26" s="9">
        <v>265</v>
      </c>
      <c r="E26" s="9">
        <v>256</v>
      </c>
      <c r="F26" s="9">
        <v>306</v>
      </c>
      <c r="G26" s="9">
        <v>92</v>
      </c>
      <c r="H26" s="9">
        <v>170</v>
      </c>
      <c r="I26" s="9">
        <v>46</v>
      </c>
      <c r="J26" s="48"/>
      <c r="K26" s="9">
        <v>51</v>
      </c>
      <c r="L26" s="48"/>
      <c r="M26" s="9">
        <v>47</v>
      </c>
      <c r="N26" s="9">
        <v>48</v>
      </c>
      <c r="O26" s="9">
        <v>16</v>
      </c>
      <c r="P26" s="37">
        <v>0</v>
      </c>
      <c r="Q26" s="9">
        <v>2</v>
      </c>
      <c r="R26" s="9">
        <v>104</v>
      </c>
      <c r="S26" s="49"/>
      <c r="T26" s="10">
        <f t="shared" si="0"/>
        <v>1549</v>
      </c>
      <c r="U26" s="10">
        <f t="shared" si="1"/>
        <v>1077</v>
      </c>
      <c r="V26" s="10">
        <f t="shared" si="2"/>
        <v>51</v>
      </c>
      <c r="W26" s="10">
        <f t="shared" si="3"/>
        <v>95</v>
      </c>
      <c r="X26" s="10"/>
      <c r="Y26" s="10">
        <f t="shared" si="4"/>
        <v>326</v>
      </c>
      <c r="AA26" s="9"/>
    </row>
    <row r="27" spans="1:27" x14ac:dyDescent="0.3">
      <c r="A27" s="1" t="s">
        <v>46</v>
      </c>
      <c r="B27" s="9"/>
      <c r="C27" s="9">
        <v>165</v>
      </c>
      <c r="D27" s="9">
        <v>216</v>
      </c>
      <c r="E27" s="9">
        <v>159</v>
      </c>
      <c r="F27" s="9">
        <v>195</v>
      </c>
      <c r="G27" s="9">
        <v>80</v>
      </c>
      <c r="H27" s="9">
        <v>170</v>
      </c>
      <c r="I27" s="9">
        <v>31</v>
      </c>
      <c r="J27" s="48"/>
      <c r="K27" s="9">
        <v>11</v>
      </c>
      <c r="L27" s="48"/>
      <c r="M27" s="9">
        <v>41</v>
      </c>
      <c r="N27" s="9">
        <v>29</v>
      </c>
      <c r="O27" s="9">
        <v>14</v>
      </c>
      <c r="P27" s="37">
        <v>0</v>
      </c>
      <c r="Q27" s="9">
        <v>1</v>
      </c>
      <c r="R27" s="9">
        <v>123</v>
      </c>
      <c r="S27" s="49"/>
      <c r="T27" s="10">
        <f t="shared" si="0"/>
        <v>1112</v>
      </c>
      <c r="U27" s="10">
        <f t="shared" si="1"/>
        <v>735</v>
      </c>
      <c r="V27" s="10">
        <f t="shared" si="2"/>
        <v>11</v>
      </c>
      <c r="W27" s="10">
        <f t="shared" si="3"/>
        <v>70</v>
      </c>
      <c r="X27" s="10"/>
      <c r="Y27" s="10">
        <f t="shared" si="4"/>
        <v>296</v>
      </c>
      <c r="AA27" s="9"/>
    </row>
    <row r="28" spans="1:27" x14ac:dyDescent="0.3">
      <c r="A28" s="1" t="s">
        <v>47</v>
      </c>
      <c r="B28" s="9"/>
      <c r="C28" s="9">
        <v>225</v>
      </c>
      <c r="D28" s="9">
        <v>229</v>
      </c>
      <c r="E28" s="9">
        <v>241</v>
      </c>
      <c r="F28" s="9">
        <v>228</v>
      </c>
      <c r="G28" s="9">
        <v>86</v>
      </c>
      <c r="H28" s="9">
        <v>123</v>
      </c>
      <c r="I28" s="9">
        <v>43</v>
      </c>
      <c r="J28" s="48"/>
      <c r="K28" s="9">
        <v>10</v>
      </c>
      <c r="L28" s="48"/>
      <c r="M28" s="9">
        <v>40</v>
      </c>
      <c r="N28" s="9">
        <v>38</v>
      </c>
      <c r="O28" s="9">
        <v>0</v>
      </c>
      <c r="P28" s="37">
        <v>0</v>
      </c>
      <c r="Q28" s="9">
        <v>2</v>
      </c>
      <c r="R28" s="9">
        <v>175</v>
      </c>
      <c r="S28" s="49"/>
      <c r="T28" s="10">
        <f t="shared" si="0"/>
        <v>1265</v>
      </c>
      <c r="U28" s="10">
        <f t="shared" si="1"/>
        <v>923</v>
      </c>
      <c r="V28" s="10">
        <f t="shared" si="2"/>
        <v>10</v>
      </c>
      <c r="W28" s="10">
        <f t="shared" si="3"/>
        <v>78</v>
      </c>
      <c r="X28" s="10"/>
      <c r="Y28" s="10">
        <f t="shared" si="4"/>
        <v>254</v>
      </c>
      <c r="AA28" s="9"/>
    </row>
    <row r="29" spans="1:27" x14ac:dyDescent="0.3">
      <c r="A29" s="1" t="s">
        <v>48</v>
      </c>
      <c r="B29" s="9"/>
      <c r="C29" s="9">
        <v>231</v>
      </c>
      <c r="D29" s="9">
        <v>188</v>
      </c>
      <c r="E29" s="9">
        <v>204</v>
      </c>
      <c r="F29" s="9">
        <v>171</v>
      </c>
      <c r="G29" s="9">
        <v>34</v>
      </c>
      <c r="H29" s="9">
        <v>205</v>
      </c>
      <c r="I29" s="9">
        <v>25</v>
      </c>
      <c r="J29" s="48"/>
      <c r="K29" s="9">
        <v>10</v>
      </c>
      <c r="L29" s="48"/>
      <c r="M29" s="9">
        <v>14</v>
      </c>
      <c r="N29" s="9">
        <v>27</v>
      </c>
      <c r="O29" s="9">
        <v>16</v>
      </c>
      <c r="P29" s="37">
        <v>1</v>
      </c>
      <c r="Q29" s="9">
        <v>3</v>
      </c>
      <c r="R29" s="9">
        <v>54</v>
      </c>
      <c r="S29" s="49"/>
      <c r="T29" s="10">
        <f t="shared" si="0"/>
        <v>1129</v>
      </c>
      <c r="U29" s="10">
        <f t="shared" si="1"/>
        <v>794</v>
      </c>
      <c r="V29" s="10">
        <f t="shared" si="2"/>
        <v>10</v>
      </c>
      <c r="W29" s="10">
        <f t="shared" si="3"/>
        <v>41</v>
      </c>
      <c r="X29" s="10"/>
      <c r="Y29" s="10">
        <f t="shared" si="4"/>
        <v>284</v>
      </c>
      <c r="AA29" s="9"/>
    </row>
    <row r="30" spans="1:27" x14ac:dyDescent="0.3">
      <c r="A30" s="1" t="s">
        <v>49</v>
      </c>
      <c r="B30" s="9"/>
      <c r="C30" s="9">
        <v>218</v>
      </c>
      <c r="D30" s="9">
        <v>224</v>
      </c>
      <c r="E30" s="9">
        <v>195</v>
      </c>
      <c r="F30" s="9">
        <v>156</v>
      </c>
      <c r="G30" s="9">
        <v>105</v>
      </c>
      <c r="H30" s="9">
        <v>163</v>
      </c>
      <c r="I30" s="9">
        <v>27</v>
      </c>
      <c r="J30" s="48"/>
      <c r="K30" s="9">
        <v>16</v>
      </c>
      <c r="L30" s="48"/>
      <c r="M30" s="9">
        <v>21</v>
      </c>
      <c r="N30" s="9">
        <v>37</v>
      </c>
      <c r="O30" s="9">
        <v>0</v>
      </c>
      <c r="P30" s="37">
        <v>1</v>
      </c>
      <c r="Q30" s="9">
        <v>3</v>
      </c>
      <c r="R30" s="9">
        <v>80</v>
      </c>
      <c r="S30" s="49"/>
      <c r="T30" s="10">
        <f t="shared" si="0"/>
        <v>1166</v>
      </c>
      <c r="U30" s="10">
        <f t="shared" si="1"/>
        <v>793</v>
      </c>
      <c r="V30" s="10">
        <f t="shared" si="2"/>
        <v>16</v>
      </c>
      <c r="W30" s="10">
        <f t="shared" si="3"/>
        <v>58</v>
      </c>
      <c r="X30" s="10"/>
      <c r="Y30" s="10">
        <f t="shared" si="4"/>
        <v>299</v>
      </c>
      <c r="AA30" s="9"/>
    </row>
    <row r="31" spans="1:27" x14ac:dyDescent="0.3">
      <c r="A31" s="1" t="s">
        <v>50</v>
      </c>
      <c r="B31" s="9"/>
      <c r="C31" s="9">
        <v>208</v>
      </c>
      <c r="D31" s="9">
        <v>205</v>
      </c>
      <c r="E31" s="9">
        <v>162</v>
      </c>
      <c r="F31" s="9">
        <v>201</v>
      </c>
      <c r="G31" s="9">
        <v>22</v>
      </c>
      <c r="H31" s="9">
        <v>128</v>
      </c>
      <c r="I31" s="9">
        <v>20</v>
      </c>
      <c r="J31" s="48"/>
      <c r="K31" s="9">
        <v>15</v>
      </c>
      <c r="L31" s="48"/>
      <c r="M31" s="9">
        <v>17</v>
      </c>
      <c r="N31" s="9">
        <v>39</v>
      </c>
      <c r="O31" s="9">
        <v>0</v>
      </c>
      <c r="P31" s="37">
        <v>1</v>
      </c>
      <c r="Q31" s="9">
        <v>1</v>
      </c>
      <c r="R31" s="9">
        <v>21</v>
      </c>
      <c r="S31" s="49"/>
      <c r="T31" s="10">
        <f t="shared" si="0"/>
        <v>1019</v>
      </c>
      <c r="U31" s="10">
        <f t="shared" si="1"/>
        <v>776</v>
      </c>
      <c r="V31" s="10">
        <f t="shared" si="2"/>
        <v>15</v>
      </c>
      <c r="W31" s="10">
        <f t="shared" si="3"/>
        <v>56</v>
      </c>
      <c r="X31" s="10"/>
      <c r="Y31" s="10">
        <f t="shared" si="4"/>
        <v>172</v>
      </c>
      <c r="AA31" s="9"/>
    </row>
    <row r="32" spans="1:27" x14ac:dyDescent="0.3">
      <c r="A32" s="1" t="s">
        <v>51</v>
      </c>
      <c r="B32" s="9"/>
      <c r="C32" s="9">
        <v>79</v>
      </c>
      <c r="D32" s="9">
        <v>167</v>
      </c>
      <c r="E32" s="9">
        <v>88</v>
      </c>
      <c r="F32" s="9">
        <v>152</v>
      </c>
      <c r="G32" s="9">
        <v>47</v>
      </c>
      <c r="H32" s="9">
        <v>89</v>
      </c>
      <c r="I32" s="9">
        <v>20</v>
      </c>
      <c r="J32" s="48"/>
      <c r="K32" s="9">
        <v>17</v>
      </c>
      <c r="L32" s="48"/>
      <c r="M32" s="9">
        <v>32</v>
      </c>
      <c r="N32" s="9">
        <v>17</v>
      </c>
      <c r="O32" s="9">
        <v>28</v>
      </c>
      <c r="P32" s="37">
        <v>0</v>
      </c>
      <c r="Q32" s="9">
        <v>4</v>
      </c>
      <c r="R32" s="9">
        <v>53</v>
      </c>
      <c r="S32" s="49"/>
      <c r="T32" s="10">
        <f t="shared" si="0"/>
        <v>740</v>
      </c>
      <c r="U32" s="10">
        <f t="shared" si="1"/>
        <v>486</v>
      </c>
      <c r="V32" s="10">
        <f t="shared" si="2"/>
        <v>17</v>
      </c>
      <c r="W32" s="10">
        <f t="shared" si="3"/>
        <v>49</v>
      </c>
      <c r="X32" s="10"/>
      <c r="Y32" s="10">
        <f t="shared" si="4"/>
        <v>188</v>
      </c>
      <c r="AA32" s="9"/>
    </row>
    <row r="33" spans="1:27" x14ac:dyDescent="0.3">
      <c r="A33" s="1" t="s">
        <v>52</v>
      </c>
      <c r="B33" s="9"/>
      <c r="C33" s="9">
        <v>325</v>
      </c>
      <c r="D33" s="9">
        <v>200</v>
      </c>
      <c r="E33" s="9">
        <v>290</v>
      </c>
      <c r="F33" s="9">
        <v>269</v>
      </c>
      <c r="G33" s="9">
        <v>42</v>
      </c>
      <c r="H33" s="9">
        <v>94</v>
      </c>
      <c r="I33" s="9">
        <v>8</v>
      </c>
      <c r="J33" s="48"/>
      <c r="K33" s="9">
        <v>11</v>
      </c>
      <c r="L33" s="48"/>
      <c r="M33" s="9">
        <v>19</v>
      </c>
      <c r="N33" s="9">
        <v>27</v>
      </c>
      <c r="O33" s="9">
        <v>18</v>
      </c>
      <c r="P33" s="37">
        <v>1</v>
      </c>
      <c r="Q33" s="9">
        <v>0</v>
      </c>
      <c r="R33" s="9">
        <v>67</v>
      </c>
      <c r="S33" s="49"/>
      <c r="T33" s="10">
        <f t="shared" si="0"/>
        <v>1304</v>
      </c>
      <c r="U33" s="10">
        <f t="shared" si="1"/>
        <v>1084</v>
      </c>
      <c r="V33" s="10">
        <f t="shared" si="2"/>
        <v>11</v>
      </c>
      <c r="W33" s="10">
        <f t="shared" si="3"/>
        <v>46</v>
      </c>
      <c r="X33" s="10"/>
      <c r="Y33" s="10">
        <f t="shared" si="4"/>
        <v>163</v>
      </c>
      <c r="AA33" s="9"/>
    </row>
    <row r="34" spans="1:27" x14ac:dyDescent="0.3">
      <c r="A34" s="1" t="s">
        <v>53</v>
      </c>
      <c r="B34" s="9"/>
      <c r="C34" s="9">
        <v>360</v>
      </c>
      <c r="D34" s="9">
        <v>253</v>
      </c>
      <c r="E34" s="9">
        <v>187</v>
      </c>
      <c r="F34" s="9">
        <v>302</v>
      </c>
      <c r="G34" s="9">
        <v>58</v>
      </c>
      <c r="H34" s="9">
        <v>71</v>
      </c>
      <c r="I34" s="9">
        <v>19</v>
      </c>
      <c r="J34" s="48"/>
      <c r="K34" s="9">
        <v>2</v>
      </c>
      <c r="L34" s="48"/>
      <c r="M34" s="9">
        <v>13</v>
      </c>
      <c r="N34" s="9">
        <v>22</v>
      </c>
      <c r="O34" s="9">
        <v>0</v>
      </c>
      <c r="P34" s="37">
        <v>0</v>
      </c>
      <c r="Q34" s="9">
        <v>0</v>
      </c>
      <c r="R34" s="9">
        <v>167</v>
      </c>
      <c r="S34" s="49"/>
      <c r="T34" s="10">
        <f t="shared" ref="T34:T53" si="5">SUM(C34:S34)-R34</f>
        <v>1287</v>
      </c>
      <c r="U34" s="10">
        <f t="shared" si="1"/>
        <v>1102</v>
      </c>
      <c r="V34" s="10">
        <f t="shared" si="2"/>
        <v>2</v>
      </c>
      <c r="W34" s="10">
        <f t="shared" si="3"/>
        <v>35</v>
      </c>
      <c r="X34" s="10"/>
      <c r="Y34" s="10">
        <f t="shared" si="4"/>
        <v>148</v>
      </c>
      <c r="AA34" s="9"/>
    </row>
    <row r="35" spans="1:27" x14ac:dyDescent="0.3">
      <c r="A35" s="1" t="s">
        <v>54</v>
      </c>
      <c r="B35" s="9"/>
      <c r="C35" s="9">
        <v>276</v>
      </c>
      <c r="D35" s="9">
        <v>215</v>
      </c>
      <c r="E35" s="9">
        <v>255</v>
      </c>
      <c r="F35" s="9">
        <v>220</v>
      </c>
      <c r="G35" s="9">
        <v>61</v>
      </c>
      <c r="H35" s="9">
        <v>109</v>
      </c>
      <c r="I35" s="9">
        <v>24</v>
      </c>
      <c r="J35" s="48"/>
      <c r="K35" s="9">
        <v>18</v>
      </c>
      <c r="L35" s="48"/>
      <c r="M35" s="9">
        <v>18</v>
      </c>
      <c r="N35" s="9">
        <v>30</v>
      </c>
      <c r="O35" s="9">
        <v>0</v>
      </c>
      <c r="P35" s="37">
        <v>0</v>
      </c>
      <c r="Q35" s="9">
        <v>4</v>
      </c>
      <c r="R35" s="9">
        <v>197</v>
      </c>
      <c r="S35" s="49"/>
      <c r="T35" s="10">
        <f t="shared" si="5"/>
        <v>1230</v>
      </c>
      <c r="U35" s="10">
        <f t="shared" si="1"/>
        <v>966</v>
      </c>
      <c r="V35" s="10">
        <f t="shared" si="2"/>
        <v>18</v>
      </c>
      <c r="W35" s="10">
        <f t="shared" si="3"/>
        <v>48</v>
      </c>
      <c r="X35" s="10"/>
      <c r="Y35" s="10">
        <f t="shared" si="4"/>
        <v>198</v>
      </c>
      <c r="AA35" s="9"/>
    </row>
    <row r="36" spans="1:27" x14ac:dyDescent="0.3">
      <c r="A36" s="1" t="s">
        <v>55</v>
      </c>
      <c r="B36" s="9"/>
      <c r="C36" s="9">
        <v>273</v>
      </c>
      <c r="D36" s="9">
        <v>261</v>
      </c>
      <c r="E36" s="9">
        <v>232</v>
      </c>
      <c r="F36" s="9">
        <v>212</v>
      </c>
      <c r="G36" s="9">
        <v>65</v>
      </c>
      <c r="H36" s="9">
        <v>135</v>
      </c>
      <c r="I36" s="9">
        <v>45</v>
      </c>
      <c r="J36" s="48"/>
      <c r="K36" s="9">
        <v>11</v>
      </c>
      <c r="L36" s="48"/>
      <c r="M36" s="9">
        <v>27</v>
      </c>
      <c r="N36" s="9">
        <v>25</v>
      </c>
      <c r="O36" s="9">
        <v>34</v>
      </c>
      <c r="P36" s="37">
        <v>0</v>
      </c>
      <c r="Q36" s="9">
        <v>1</v>
      </c>
      <c r="R36" s="9">
        <v>188</v>
      </c>
      <c r="S36" s="49"/>
      <c r="T36" s="10">
        <f t="shared" si="5"/>
        <v>1321</v>
      </c>
      <c r="U36" s="10">
        <f t="shared" si="1"/>
        <v>978</v>
      </c>
      <c r="V36" s="10">
        <f t="shared" si="2"/>
        <v>11</v>
      </c>
      <c r="W36" s="10">
        <f t="shared" si="3"/>
        <v>52</v>
      </c>
      <c r="X36" s="10"/>
      <c r="Y36" s="10">
        <f t="shared" si="4"/>
        <v>280</v>
      </c>
      <c r="AA36" s="9"/>
    </row>
    <row r="37" spans="1:27" x14ac:dyDescent="0.3">
      <c r="A37" s="1" t="s">
        <v>56</v>
      </c>
      <c r="B37" s="9"/>
      <c r="C37" s="9">
        <v>290</v>
      </c>
      <c r="D37" s="9">
        <v>234</v>
      </c>
      <c r="E37" s="9">
        <v>277</v>
      </c>
      <c r="F37" s="9">
        <v>216</v>
      </c>
      <c r="G37" s="9">
        <v>58</v>
      </c>
      <c r="H37" s="9">
        <v>123</v>
      </c>
      <c r="I37" s="9">
        <v>36</v>
      </c>
      <c r="J37" s="48"/>
      <c r="K37" s="9">
        <v>21</v>
      </c>
      <c r="L37" s="48"/>
      <c r="M37" s="9">
        <v>34</v>
      </c>
      <c r="N37" s="9">
        <v>15</v>
      </c>
      <c r="O37" s="9">
        <v>5</v>
      </c>
      <c r="P37" s="37">
        <v>2</v>
      </c>
      <c r="Q37" s="9">
        <v>1</v>
      </c>
      <c r="R37" s="9">
        <v>145</v>
      </c>
      <c r="S37" s="49"/>
      <c r="T37" s="10">
        <f t="shared" si="5"/>
        <v>1312</v>
      </c>
      <c r="U37" s="10">
        <f t="shared" si="1"/>
        <v>1017</v>
      </c>
      <c r="V37" s="10">
        <f t="shared" si="2"/>
        <v>21</v>
      </c>
      <c r="W37" s="10">
        <f t="shared" si="3"/>
        <v>49</v>
      </c>
      <c r="X37" s="10"/>
      <c r="Y37" s="10">
        <f t="shared" si="4"/>
        <v>225</v>
      </c>
      <c r="AA37" s="9"/>
    </row>
    <row r="38" spans="1:27" x14ac:dyDescent="0.3">
      <c r="A38" s="1" t="s">
        <v>57</v>
      </c>
      <c r="B38" s="9"/>
      <c r="C38" s="9">
        <v>293</v>
      </c>
      <c r="D38" s="9">
        <v>218</v>
      </c>
      <c r="E38" s="9">
        <v>265</v>
      </c>
      <c r="F38" s="9">
        <v>236</v>
      </c>
      <c r="G38" s="9">
        <v>43</v>
      </c>
      <c r="H38" s="9">
        <v>130</v>
      </c>
      <c r="I38" s="9">
        <v>28</v>
      </c>
      <c r="J38" s="48"/>
      <c r="K38" s="9">
        <v>6</v>
      </c>
      <c r="L38" s="48"/>
      <c r="M38" s="9">
        <v>46</v>
      </c>
      <c r="N38" s="9">
        <v>22</v>
      </c>
      <c r="O38" s="9">
        <v>0</v>
      </c>
      <c r="P38" s="37">
        <v>1</v>
      </c>
      <c r="Q38" s="9">
        <v>5</v>
      </c>
      <c r="R38" s="9">
        <v>96</v>
      </c>
      <c r="S38" s="49"/>
      <c r="T38" s="10">
        <f t="shared" si="5"/>
        <v>1293</v>
      </c>
      <c r="U38" s="10">
        <f t="shared" si="1"/>
        <v>1012</v>
      </c>
      <c r="V38" s="10">
        <f t="shared" si="2"/>
        <v>6</v>
      </c>
      <c r="W38" s="10">
        <f t="shared" si="3"/>
        <v>68</v>
      </c>
      <c r="X38" s="10"/>
      <c r="Y38" s="10">
        <f t="shared" si="4"/>
        <v>207</v>
      </c>
      <c r="AA38" s="9"/>
    </row>
    <row r="39" spans="1:27" x14ac:dyDescent="0.3">
      <c r="A39" s="1" t="s">
        <v>58</v>
      </c>
      <c r="B39" s="9"/>
      <c r="C39" s="9">
        <v>226</v>
      </c>
      <c r="D39" s="9">
        <v>234</v>
      </c>
      <c r="E39" s="9">
        <v>232</v>
      </c>
      <c r="F39" s="9">
        <v>187</v>
      </c>
      <c r="G39" s="9">
        <v>70</v>
      </c>
      <c r="H39" s="9">
        <v>201</v>
      </c>
      <c r="I39" s="9">
        <v>38</v>
      </c>
      <c r="J39" s="48"/>
      <c r="K39" s="9">
        <v>3</v>
      </c>
      <c r="L39" s="48"/>
      <c r="M39" s="9">
        <v>41</v>
      </c>
      <c r="N39" s="9">
        <v>37</v>
      </c>
      <c r="O39" s="9">
        <v>17</v>
      </c>
      <c r="P39" s="37">
        <v>1</v>
      </c>
      <c r="Q39" s="9">
        <v>3</v>
      </c>
      <c r="R39" s="9">
        <v>77</v>
      </c>
      <c r="S39" s="49"/>
      <c r="T39" s="10">
        <f t="shared" si="5"/>
        <v>1290</v>
      </c>
      <c r="U39" s="10">
        <f t="shared" si="1"/>
        <v>879</v>
      </c>
      <c r="V39" s="10">
        <f t="shared" si="2"/>
        <v>3</v>
      </c>
      <c r="W39" s="10">
        <f t="shared" si="3"/>
        <v>78</v>
      </c>
      <c r="X39" s="10"/>
      <c r="Y39" s="10">
        <f t="shared" si="4"/>
        <v>330</v>
      </c>
      <c r="AA39" s="9"/>
    </row>
    <row r="40" spans="1:27" x14ac:dyDescent="0.3">
      <c r="A40" s="1" t="s">
        <v>59</v>
      </c>
      <c r="B40" s="9"/>
      <c r="C40" s="9">
        <v>291</v>
      </c>
      <c r="D40" s="9">
        <v>268</v>
      </c>
      <c r="E40" s="9">
        <v>270</v>
      </c>
      <c r="F40" s="9">
        <v>272</v>
      </c>
      <c r="G40" s="9">
        <v>67</v>
      </c>
      <c r="H40" s="9">
        <v>114</v>
      </c>
      <c r="I40" s="9">
        <v>40</v>
      </c>
      <c r="J40" s="48"/>
      <c r="K40" s="9">
        <v>13</v>
      </c>
      <c r="L40" s="48"/>
      <c r="M40" s="9">
        <v>26</v>
      </c>
      <c r="N40" s="9">
        <v>28</v>
      </c>
      <c r="O40" s="9">
        <v>9</v>
      </c>
      <c r="P40" s="37">
        <v>1</v>
      </c>
      <c r="Q40" s="9">
        <v>3</v>
      </c>
      <c r="R40" s="9">
        <v>55</v>
      </c>
      <c r="S40" s="49"/>
      <c r="T40" s="10">
        <f t="shared" si="5"/>
        <v>1402</v>
      </c>
      <c r="U40" s="10">
        <f t="shared" si="1"/>
        <v>1101</v>
      </c>
      <c r="V40" s="10">
        <f t="shared" si="2"/>
        <v>13</v>
      </c>
      <c r="W40" s="10">
        <f t="shared" si="3"/>
        <v>54</v>
      </c>
      <c r="X40" s="10"/>
      <c r="Y40" s="10">
        <f t="shared" si="4"/>
        <v>234</v>
      </c>
      <c r="AA40" s="9"/>
    </row>
    <row r="41" spans="1:27" x14ac:dyDescent="0.3">
      <c r="A41" s="1" t="s">
        <v>60</v>
      </c>
      <c r="B41" s="9"/>
      <c r="C41" s="9">
        <v>310</v>
      </c>
      <c r="D41" s="9">
        <v>219</v>
      </c>
      <c r="E41" s="9">
        <v>262</v>
      </c>
      <c r="F41" s="9">
        <v>301</v>
      </c>
      <c r="G41" s="9">
        <v>78</v>
      </c>
      <c r="H41" s="9">
        <v>129</v>
      </c>
      <c r="I41" s="9">
        <v>32</v>
      </c>
      <c r="J41" s="48"/>
      <c r="K41" s="9">
        <v>141</v>
      </c>
      <c r="L41" s="48"/>
      <c r="M41" s="9">
        <v>29</v>
      </c>
      <c r="N41" s="9">
        <v>31</v>
      </c>
      <c r="O41" s="9">
        <v>1</v>
      </c>
      <c r="P41" s="37">
        <v>1</v>
      </c>
      <c r="Q41" s="9">
        <v>1</v>
      </c>
      <c r="R41" s="9">
        <v>56</v>
      </c>
      <c r="S41" s="49"/>
      <c r="T41" s="10">
        <f t="shared" si="5"/>
        <v>1535</v>
      </c>
      <c r="U41" s="10">
        <f t="shared" si="1"/>
        <v>1092</v>
      </c>
      <c r="V41" s="10">
        <f t="shared" si="2"/>
        <v>141</v>
      </c>
      <c r="W41" s="10">
        <f t="shared" si="3"/>
        <v>60</v>
      </c>
      <c r="X41" s="10"/>
      <c r="Y41" s="10">
        <f t="shared" si="4"/>
        <v>242</v>
      </c>
      <c r="AA41" s="9"/>
    </row>
    <row r="42" spans="1:27" x14ac:dyDescent="0.3">
      <c r="A42" s="1" t="s">
        <v>61</v>
      </c>
      <c r="B42" s="9"/>
      <c r="C42" s="9">
        <v>131</v>
      </c>
      <c r="D42" s="9">
        <v>139</v>
      </c>
      <c r="E42" s="9">
        <v>139</v>
      </c>
      <c r="F42" s="9">
        <v>139</v>
      </c>
      <c r="G42" s="9">
        <v>63</v>
      </c>
      <c r="H42" s="9">
        <v>142</v>
      </c>
      <c r="I42" s="9">
        <v>31</v>
      </c>
      <c r="J42" s="48"/>
      <c r="K42" s="9">
        <v>108</v>
      </c>
      <c r="L42" s="48"/>
      <c r="M42" s="9">
        <v>22</v>
      </c>
      <c r="N42" s="9">
        <v>21</v>
      </c>
      <c r="O42" s="9">
        <v>21</v>
      </c>
      <c r="P42" s="37">
        <v>2</v>
      </c>
      <c r="Q42" s="9">
        <v>0</v>
      </c>
      <c r="R42" s="9">
        <v>217</v>
      </c>
      <c r="S42" s="49"/>
      <c r="T42" s="10">
        <f t="shared" si="5"/>
        <v>958</v>
      </c>
      <c r="U42" s="10">
        <f t="shared" si="1"/>
        <v>548</v>
      </c>
      <c r="V42" s="10">
        <f t="shared" si="2"/>
        <v>108</v>
      </c>
      <c r="W42" s="10">
        <f t="shared" si="3"/>
        <v>43</v>
      </c>
      <c r="X42" s="10"/>
      <c r="Y42" s="10">
        <f t="shared" si="4"/>
        <v>259</v>
      </c>
      <c r="AA42" s="9"/>
    </row>
    <row r="43" spans="1:27" x14ac:dyDescent="0.3">
      <c r="A43" s="1" t="s">
        <v>62</v>
      </c>
      <c r="B43" s="9"/>
      <c r="C43" s="9">
        <v>186</v>
      </c>
      <c r="D43" s="9">
        <v>277</v>
      </c>
      <c r="E43" s="9">
        <v>209</v>
      </c>
      <c r="F43" s="9">
        <v>283</v>
      </c>
      <c r="G43" s="9">
        <v>109</v>
      </c>
      <c r="H43" s="9">
        <v>137</v>
      </c>
      <c r="I43" s="9">
        <v>40</v>
      </c>
      <c r="J43" s="48"/>
      <c r="K43" s="9">
        <v>78</v>
      </c>
      <c r="L43" s="48"/>
      <c r="M43" s="9">
        <v>18</v>
      </c>
      <c r="N43" s="9">
        <v>29</v>
      </c>
      <c r="O43" s="9">
        <v>0</v>
      </c>
      <c r="P43" s="37">
        <v>1</v>
      </c>
      <c r="Q43" s="9">
        <v>2</v>
      </c>
      <c r="R43" s="9">
        <v>48</v>
      </c>
      <c r="S43" s="49"/>
      <c r="T43" s="10">
        <f t="shared" si="5"/>
        <v>1369</v>
      </c>
      <c r="U43" s="10">
        <f t="shared" si="1"/>
        <v>955</v>
      </c>
      <c r="V43" s="10">
        <f t="shared" si="2"/>
        <v>78</v>
      </c>
      <c r="W43" s="10">
        <f t="shared" si="3"/>
        <v>47</v>
      </c>
      <c r="X43" s="10"/>
      <c r="Y43" s="10">
        <f t="shared" si="4"/>
        <v>289</v>
      </c>
      <c r="AA43" s="9"/>
    </row>
    <row r="44" spans="1:27" x14ac:dyDescent="0.3">
      <c r="A44" s="1" t="s">
        <v>63</v>
      </c>
      <c r="B44" s="9"/>
      <c r="C44" s="9">
        <v>243</v>
      </c>
      <c r="D44" s="9">
        <v>248</v>
      </c>
      <c r="E44" s="9">
        <v>268</v>
      </c>
      <c r="F44" s="9">
        <v>263</v>
      </c>
      <c r="G44" s="9">
        <v>136</v>
      </c>
      <c r="H44" s="9">
        <v>119</v>
      </c>
      <c r="I44" s="9">
        <v>74</v>
      </c>
      <c r="J44" s="48"/>
      <c r="K44" s="9">
        <v>138</v>
      </c>
      <c r="L44" s="48"/>
      <c r="M44" s="9">
        <v>30</v>
      </c>
      <c r="N44" s="9">
        <v>32</v>
      </c>
      <c r="O44" s="9">
        <v>0</v>
      </c>
      <c r="P44" s="37">
        <v>0</v>
      </c>
      <c r="Q44" s="9">
        <v>5</v>
      </c>
      <c r="R44" s="9">
        <v>49</v>
      </c>
      <c r="S44" s="49"/>
      <c r="T44" s="10">
        <f t="shared" si="5"/>
        <v>1556</v>
      </c>
      <c r="U44" s="10">
        <f t="shared" si="1"/>
        <v>1022</v>
      </c>
      <c r="V44" s="10">
        <f t="shared" si="2"/>
        <v>138</v>
      </c>
      <c r="W44" s="10">
        <f t="shared" si="3"/>
        <v>62</v>
      </c>
      <c r="X44" s="10"/>
      <c r="Y44" s="10">
        <f t="shared" si="4"/>
        <v>334</v>
      </c>
      <c r="AA44" s="9"/>
    </row>
    <row r="45" spans="1:27" x14ac:dyDescent="0.3">
      <c r="A45" s="1" t="s">
        <v>64</v>
      </c>
      <c r="B45" s="9"/>
      <c r="C45" s="9">
        <v>391</v>
      </c>
      <c r="D45" s="9">
        <v>393</v>
      </c>
      <c r="E45" s="9">
        <v>375</v>
      </c>
      <c r="F45" s="9">
        <v>311</v>
      </c>
      <c r="G45" s="9">
        <v>93</v>
      </c>
      <c r="H45" s="9">
        <v>84</v>
      </c>
      <c r="I45" s="9">
        <v>34</v>
      </c>
      <c r="J45" s="48"/>
      <c r="K45" s="9">
        <v>142</v>
      </c>
      <c r="L45" s="48"/>
      <c r="M45" s="9">
        <v>21</v>
      </c>
      <c r="N45" s="9">
        <v>17</v>
      </c>
      <c r="O45" s="9">
        <v>40</v>
      </c>
      <c r="P45" s="37">
        <v>1</v>
      </c>
      <c r="Q45" s="9">
        <v>3</v>
      </c>
      <c r="R45" s="9">
        <v>25</v>
      </c>
      <c r="S45" s="49"/>
      <c r="T45" s="10">
        <f t="shared" si="5"/>
        <v>1905</v>
      </c>
      <c r="U45" s="10">
        <f t="shared" si="1"/>
        <v>1470</v>
      </c>
      <c r="V45" s="10">
        <f t="shared" si="2"/>
        <v>142</v>
      </c>
      <c r="W45" s="10">
        <f t="shared" si="3"/>
        <v>38</v>
      </c>
      <c r="X45" s="10"/>
      <c r="Y45" s="10">
        <f t="shared" si="4"/>
        <v>255</v>
      </c>
      <c r="AA45" s="9"/>
    </row>
    <row r="46" spans="1:27" x14ac:dyDescent="0.3">
      <c r="A46" s="1" t="s">
        <v>65</v>
      </c>
      <c r="B46" s="9"/>
      <c r="C46" s="9">
        <v>349</v>
      </c>
      <c r="D46" s="9">
        <v>387</v>
      </c>
      <c r="E46" s="9">
        <v>201</v>
      </c>
      <c r="F46" s="9">
        <v>301</v>
      </c>
      <c r="G46" s="9">
        <v>45</v>
      </c>
      <c r="H46" s="9">
        <v>117</v>
      </c>
      <c r="I46" s="9">
        <v>78</v>
      </c>
      <c r="J46" s="48"/>
      <c r="K46" s="9">
        <v>123</v>
      </c>
      <c r="L46" s="48"/>
      <c r="M46" s="9">
        <v>23</v>
      </c>
      <c r="N46" s="9">
        <v>15</v>
      </c>
      <c r="O46" s="9">
        <v>0</v>
      </c>
      <c r="P46" s="37">
        <v>0</v>
      </c>
      <c r="Q46" s="9">
        <v>3</v>
      </c>
      <c r="R46" s="9">
        <v>47</v>
      </c>
      <c r="S46" s="49"/>
      <c r="T46" s="10">
        <f t="shared" si="5"/>
        <v>1642</v>
      </c>
      <c r="U46" s="10">
        <f t="shared" si="1"/>
        <v>1238</v>
      </c>
      <c r="V46" s="10">
        <f t="shared" si="2"/>
        <v>123</v>
      </c>
      <c r="W46" s="10">
        <f t="shared" si="3"/>
        <v>38</v>
      </c>
      <c r="X46" s="10"/>
      <c r="Y46" s="10">
        <f t="shared" si="4"/>
        <v>243</v>
      </c>
      <c r="AA46" s="9"/>
    </row>
    <row r="47" spans="1:27" x14ac:dyDescent="0.3">
      <c r="A47" s="1" t="s">
        <v>66</v>
      </c>
      <c r="B47" s="9"/>
      <c r="C47" s="9">
        <v>207</v>
      </c>
      <c r="D47" s="9">
        <v>232</v>
      </c>
      <c r="E47" s="9">
        <v>226</v>
      </c>
      <c r="F47" s="9">
        <v>238</v>
      </c>
      <c r="G47" s="9">
        <v>81</v>
      </c>
      <c r="H47" s="9">
        <v>110</v>
      </c>
      <c r="I47" s="9">
        <v>115</v>
      </c>
      <c r="J47" s="48"/>
      <c r="K47" s="9">
        <v>182</v>
      </c>
      <c r="L47" s="48"/>
      <c r="M47" s="9">
        <v>33</v>
      </c>
      <c r="N47" s="9">
        <v>13</v>
      </c>
      <c r="O47" s="9">
        <v>0</v>
      </c>
      <c r="P47" s="37">
        <v>0</v>
      </c>
      <c r="Q47" s="9">
        <v>4</v>
      </c>
      <c r="R47" s="9">
        <v>84</v>
      </c>
      <c r="S47" s="49"/>
      <c r="T47" s="10">
        <f t="shared" si="5"/>
        <v>1441</v>
      </c>
      <c r="U47" s="10">
        <f t="shared" si="1"/>
        <v>903</v>
      </c>
      <c r="V47" s="10">
        <f t="shared" si="2"/>
        <v>182</v>
      </c>
      <c r="W47" s="10">
        <f t="shared" si="3"/>
        <v>46</v>
      </c>
      <c r="X47" s="10"/>
      <c r="Y47" s="10">
        <f t="shared" si="4"/>
        <v>310</v>
      </c>
      <c r="AA47" s="9"/>
    </row>
    <row r="48" spans="1:27" x14ac:dyDescent="0.3">
      <c r="A48" s="1" t="s">
        <v>67</v>
      </c>
      <c r="B48" s="9"/>
      <c r="C48" s="9">
        <v>189</v>
      </c>
      <c r="D48" s="9">
        <v>252</v>
      </c>
      <c r="E48" s="9">
        <v>201</v>
      </c>
      <c r="F48" s="9">
        <v>241</v>
      </c>
      <c r="G48" s="9">
        <v>56</v>
      </c>
      <c r="H48" s="9">
        <v>147</v>
      </c>
      <c r="I48" s="9">
        <v>51</v>
      </c>
      <c r="J48" s="48"/>
      <c r="K48" s="9">
        <v>109</v>
      </c>
      <c r="L48" s="48"/>
      <c r="M48" s="9">
        <v>34</v>
      </c>
      <c r="N48" s="9">
        <v>16</v>
      </c>
      <c r="O48" s="9">
        <v>1</v>
      </c>
      <c r="P48" s="37">
        <v>0</v>
      </c>
      <c r="Q48" s="9">
        <v>0</v>
      </c>
      <c r="R48" s="9">
        <v>72</v>
      </c>
      <c r="S48" s="49"/>
      <c r="T48" s="10">
        <f t="shared" si="5"/>
        <v>1297</v>
      </c>
      <c r="U48" s="10">
        <f t="shared" si="1"/>
        <v>883</v>
      </c>
      <c r="V48" s="10">
        <f t="shared" si="2"/>
        <v>109</v>
      </c>
      <c r="W48" s="10">
        <f t="shared" si="3"/>
        <v>50</v>
      </c>
      <c r="X48" s="10"/>
      <c r="Y48" s="10">
        <f t="shared" si="4"/>
        <v>255</v>
      </c>
      <c r="AA48" s="9"/>
    </row>
    <row r="49" spans="1:27" x14ac:dyDescent="0.3">
      <c r="A49" s="1" t="s">
        <v>68</v>
      </c>
      <c r="B49" s="9"/>
      <c r="C49" s="9">
        <v>151</v>
      </c>
      <c r="D49" s="9">
        <v>236</v>
      </c>
      <c r="E49" s="9">
        <v>178</v>
      </c>
      <c r="F49" s="9">
        <v>228</v>
      </c>
      <c r="G49" s="9">
        <v>59</v>
      </c>
      <c r="H49" s="9">
        <v>125</v>
      </c>
      <c r="I49" s="9">
        <v>41</v>
      </c>
      <c r="J49" s="48"/>
      <c r="K49" s="9">
        <v>152</v>
      </c>
      <c r="L49" s="48"/>
      <c r="M49" s="9">
        <v>33</v>
      </c>
      <c r="N49" s="9">
        <v>16</v>
      </c>
      <c r="O49" s="9">
        <v>0</v>
      </c>
      <c r="P49" s="37">
        <v>0</v>
      </c>
      <c r="Q49" s="9">
        <v>2</v>
      </c>
      <c r="R49" s="9">
        <v>77</v>
      </c>
      <c r="S49" s="49"/>
      <c r="T49" s="10">
        <f t="shared" si="5"/>
        <v>1221</v>
      </c>
      <c r="U49" s="10">
        <f t="shared" si="1"/>
        <v>793</v>
      </c>
      <c r="V49" s="10">
        <f t="shared" si="2"/>
        <v>152</v>
      </c>
      <c r="W49" s="10">
        <f t="shared" si="3"/>
        <v>49</v>
      </c>
      <c r="X49" s="10"/>
      <c r="Y49" s="10">
        <f t="shared" si="4"/>
        <v>227</v>
      </c>
      <c r="AA49" s="9"/>
    </row>
    <row r="50" spans="1:27" x14ac:dyDescent="0.3">
      <c r="A50" s="1" t="s">
        <v>69</v>
      </c>
      <c r="B50" s="9"/>
      <c r="C50" s="9">
        <v>138</v>
      </c>
      <c r="D50" s="9">
        <v>164</v>
      </c>
      <c r="E50" s="9">
        <v>183</v>
      </c>
      <c r="F50" s="9">
        <v>186</v>
      </c>
      <c r="G50" s="9">
        <v>22</v>
      </c>
      <c r="H50" s="9">
        <v>108</v>
      </c>
      <c r="I50" s="9">
        <v>48</v>
      </c>
      <c r="J50" s="48"/>
      <c r="K50" s="9">
        <v>163</v>
      </c>
      <c r="L50" s="48"/>
      <c r="M50" s="9">
        <v>41</v>
      </c>
      <c r="N50" s="9">
        <v>21</v>
      </c>
      <c r="O50" s="9">
        <v>0</v>
      </c>
      <c r="P50" s="37">
        <v>2</v>
      </c>
      <c r="Q50" s="9">
        <v>3</v>
      </c>
      <c r="R50" s="9">
        <v>65</v>
      </c>
      <c r="S50" s="49"/>
      <c r="T50" s="10">
        <f t="shared" si="5"/>
        <v>1079</v>
      </c>
      <c r="U50" s="10">
        <f t="shared" si="1"/>
        <v>671</v>
      </c>
      <c r="V50" s="10">
        <f t="shared" si="2"/>
        <v>163</v>
      </c>
      <c r="W50" s="10">
        <f t="shared" si="3"/>
        <v>62</v>
      </c>
      <c r="X50" s="10"/>
      <c r="Y50" s="10">
        <f t="shared" si="4"/>
        <v>183</v>
      </c>
      <c r="AA50" s="9"/>
    </row>
    <row r="51" spans="1:27" x14ac:dyDescent="0.3">
      <c r="A51" s="1" t="s">
        <v>70</v>
      </c>
      <c r="B51" s="9"/>
      <c r="C51" s="9">
        <v>150</v>
      </c>
      <c r="D51" s="9">
        <v>166</v>
      </c>
      <c r="E51" s="9">
        <v>185</v>
      </c>
      <c r="F51" s="9">
        <v>201</v>
      </c>
      <c r="G51" s="9">
        <v>22</v>
      </c>
      <c r="H51" s="9">
        <v>107</v>
      </c>
      <c r="I51" s="9">
        <v>24</v>
      </c>
      <c r="J51" s="48"/>
      <c r="K51" s="9">
        <v>183</v>
      </c>
      <c r="L51" s="48"/>
      <c r="M51" s="9">
        <v>35</v>
      </c>
      <c r="N51" s="9">
        <v>33</v>
      </c>
      <c r="O51" s="9">
        <v>0</v>
      </c>
      <c r="P51" s="37">
        <v>1</v>
      </c>
      <c r="Q51" s="9">
        <v>2</v>
      </c>
      <c r="R51" s="9">
        <v>48</v>
      </c>
      <c r="S51" s="49"/>
      <c r="T51" s="10">
        <f t="shared" si="5"/>
        <v>1109</v>
      </c>
      <c r="U51" s="10">
        <f t="shared" si="1"/>
        <v>702</v>
      </c>
      <c r="V51" s="10">
        <f t="shared" si="2"/>
        <v>183</v>
      </c>
      <c r="W51" s="10">
        <f t="shared" si="3"/>
        <v>68</v>
      </c>
      <c r="X51" s="10"/>
      <c r="Y51" s="10">
        <f t="shared" si="4"/>
        <v>156</v>
      </c>
      <c r="AA51" s="9"/>
    </row>
    <row r="52" spans="1:27" x14ac:dyDescent="0.3">
      <c r="A52" s="1" t="s">
        <v>71</v>
      </c>
      <c r="B52" s="9"/>
      <c r="C52" s="9">
        <v>150</v>
      </c>
      <c r="D52" s="9">
        <v>112</v>
      </c>
      <c r="E52" s="9">
        <v>151</v>
      </c>
      <c r="F52" s="9">
        <v>143</v>
      </c>
      <c r="G52" s="9">
        <v>51</v>
      </c>
      <c r="H52" s="9">
        <v>97</v>
      </c>
      <c r="I52" s="9">
        <v>30</v>
      </c>
      <c r="J52" s="48"/>
      <c r="K52" s="9">
        <v>153</v>
      </c>
      <c r="L52" s="48"/>
      <c r="M52" s="9">
        <v>22</v>
      </c>
      <c r="N52" s="9">
        <v>40</v>
      </c>
      <c r="O52" s="9">
        <v>0</v>
      </c>
      <c r="P52" s="37">
        <v>0</v>
      </c>
      <c r="Q52" s="9">
        <v>4</v>
      </c>
      <c r="R52" s="9">
        <v>38</v>
      </c>
      <c r="S52" s="49"/>
      <c r="T52" s="10">
        <f t="shared" si="5"/>
        <v>953</v>
      </c>
      <c r="U52" s="10">
        <f t="shared" si="1"/>
        <v>556</v>
      </c>
      <c r="V52" s="10">
        <f t="shared" si="2"/>
        <v>153</v>
      </c>
      <c r="W52" s="10">
        <f t="shared" si="3"/>
        <v>62</v>
      </c>
      <c r="X52" s="10"/>
      <c r="Y52" s="10">
        <f t="shared" si="4"/>
        <v>182</v>
      </c>
      <c r="AA52" s="9"/>
    </row>
    <row r="53" spans="1:27" x14ac:dyDescent="0.3">
      <c r="A53" s="1" t="s">
        <v>72</v>
      </c>
      <c r="B53" s="9"/>
      <c r="C53" s="9">
        <v>125</v>
      </c>
      <c r="D53" s="9">
        <v>199</v>
      </c>
      <c r="E53" s="9">
        <v>214</v>
      </c>
      <c r="F53" s="9">
        <v>136</v>
      </c>
      <c r="G53" s="9">
        <v>32</v>
      </c>
      <c r="H53" s="9">
        <v>85</v>
      </c>
      <c r="I53" s="9">
        <v>36</v>
      </c>
      <c r="J53" s="48"/>
      <c r="K53" s="9">
        <v>110</v>
      </c>
      <c r="L53" s="48"/>
      <c r="M53" s="9">
        <v>10</v>
      </c>
      <c r="N53" s="9">
        <v>18</v>
      </c>
      <c r="O53" s="9">
        <v>0</v>
      </c>
      <c r="P53" s="37">
        <v>0</v>
      </c>
      <c r="Q53" s="9">
        <v>2</v>
      </c>
      <c r="R53" s="9">
        <v>31</v>
      </c>
      <c r="S53" s="49"/>
      <c r="T53" s="10">
        <f t="shared" si="5"/>
        <v>967</v>
      </c>
      <c r="U53" s="10">
        <f t="shared" si="1"/>
        <v>674</v>
      </c>
      <c r="V53" s="10">
        <f t="shared" si="2"/>
        <v>110</v>
      </c>
      <c r="W53" s="10">
        <f t="shared" si="3"/>
        <v>28</v>
      </c>
      <c r="X53" s="10"/>
      <c r="Y53" s="10">
        <f t="shared" si="4"/>
        <v>155</v>
      </c>
      <c r="AA53" s="9"/>
    </row>
    <row r="54" spans="1:27" x14ac:dyDescent="0.3">
      <c r="A54" s="1" t="s">
        <v>73</v>
      </c>
      <c r="B54" s="10">
        <f t="shared" ref="B54:Y54" si="6">SUM(B2:B53)</f>
        <v>0</v>
      </c>
      <c r="C54" s="10">
        <f>SUM(C2:C53)</f>
        <v>12278</v>
      </c>
      <c r="D54" s="10">
        <f t="shared" si="6"/>
        <v>11897</v>
      </c>
      <c r="E54" s="10">
        <f t="shared" si="6"/>
        <v>11800</v>
      </c>
      <c r="F54" s="10">
        <f t="shared" si="6"/>
        <v>11189</v>
      </c>
      <c r="G54" s="10">
        <f t="shared" si="6"/>
        <v>3053</v>
      </c>
      <c r="H54" s="10">
        <f t="shared" si="6"/>
        <v>6502</v>
      </c>
      <c r="I54" s="10">
        <f t="shared" si="6"/>
        <v>2035</v>
      </c>
      <c r="J54" s="10">
        <f t="shared" si="6"/>
        <v>0</v>
      </c>
      <c r="K54" s="10">
        <f t="shared" si="6"/>
        <v>4993</v>
      </c>
      <c r="L54" s="10">
        <f t="shared" si="6"/>
        <v>0</v>
      </c>
      <c r="M54" s="10">
        <f t="shared" si="6"/>
        <v>1411</v>
      </c>
      <c r="N54" s="10">
        <f t="shared" si="6"/>
        <v>1361</v>
      </c>
      <c r="O54" s="10">
        <f t="shared" si="6"/>
        <v>504</v>
      </c>
      <c r="P54" s="10">
        <f t="shared" si="6"/>
        <v>32</v>
      </c>
      <c r="Q54" s="10">
        <f t="shared" si="6"/>
        <v>108</v>
      </c>
      <c r="R54" s="10">
        <f t="shared" si="6"/>
        <v>11053</v>
      </c>
      <c r="S54" s="10">
        <f t="shared" si="6"/>
        <v>0</v>
      </c>
      <c r="T54" s="10">
        <f t="shared" si="6"/>
        <v>67163</v>
      </c>
      <c r="U54" s="10">
        <f t="shared" si="6"/>
        <v>47164</v>
      </c>
      <c r="V54" s="10">
        <f t="shared" si="6"/>
        <v>4993</v>
      </c>
      <c r="W54" s="10">
        <f t="shared" si="6"/>
        <v>2772</v>
      </c>
      <c r="X54" s="10">
        <f t="shared" si="6"/>
        <v>0</v>
      </c>
      <c r="Y54" s="10">
        <f t="shared" si="6"/>
        <v>12234</v>
      </c>
      <c r="AA54" s="10">
        <f>SUM(AA2:AA53)</f>
        <v>0</v>
      </c>
    </row>
    <row r="56" spans="1:27" x14ac:dyDescent="0.3">
      <c r="D56" s="43"/>
      <c r="E56" s="43"/>
      <c r="F56" s="43"/>
    </row>
    <row r="57" spans="1:27" x14ac:dyDescent="0.3">
      <c r="D57" s="43"/>
      <c r="E57" s="43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18"/>
  <sheetViews>
    <sheetView workbookViewId="0">
      <selection activeCell="J25" sqref="J25"/>
    </sheetView>
  </sheetViews>
  <sheetFormatPr baseColWidth="10" defaultColWidth="18" defaultRowHeight="14.4" x14ac:dyDescent="0.3"/>
  <cols>
    <col min="1" max="1" width="16.6640625" bestFit="1" customWidth="1"/>
    <col min="2" max="2" width="15.44140625" bestFit="1" customWidth="1"/>
    <col min="3" max="3" width="11.5546875" bestFit="1" customWidth="1"/>
    <col min="4" max="4" width="8.33203125" bestFit="1" customWidth="1"/>
    <col min="5" max="5" width="11.5546875" bestFit="1" customWidth="1"/>
    <col min="6" max="6" width="9.6640625" bestFit="1" customWidth="1"/>
    <col min="7" max="7" width="15.6640625" bestFit="1" customWidth="1"/>
    <col min="8" max="8" width="11.5546875" bestFit="1" customWidth="1"/>
    <col min="9" max="9" width="15.6640625" bestFit="1" customWidth="1"/>
    <col min="10" max="10" width="10.44140625" bestFit="1" customWidth="1"/>
    <col min="11" max="11" width="15.44140625" bestFit="1" customWidth="1"/>
    <col min="12" max="12" width="10.44140625" bestFit="1" customWidth="1"/>
    <col min="13" max="14" width="11" bestFit="1" customWidth="1"/>
    <col min="15" max="15" width="14.33203125" bestFit="1" customWidth="1"/>
    <col min="16" max="16" width="12.33203125" bestFit="1" customWidth="1"/>
    <col min="17" max="17" width="7.5546875" bestFit="1" customWidth="1"/>
    <col min="18" max="18" width="15.6640625" bestFit="1" customWidth="1"/>
    <col min="19" max="19" width="10.33203125" bestFit="1" customWidth="1"/>
    <col min="20" max="20" width="11" bestFit="1" customWidth="1"/>
    <col min="21" max="21" width="9.6640625" bestFit="1" customWidth="1"/>
    <col min="22" max="22" width="10.33203125" bestFit="1" customWidth="1"/>
    <col min="23" max="23" width="11" bestFit="1" customWidth="1"/>
    <col min="24" max="24" width="7.33203125" bestFit="1" customWidth="1"/>
    <col min="25" max="25" width="8.33203125" bestFit="1" customWidth="1"/>
  </cols>
  <sheetData>
    <row r="1" spans="1:25" ht="43.2" x14ac:dyDescent="0.3">
      <c r="A1" s="8" t="s">
        <v>84</v>
      </c>
      <c r="B1" s="8" t="s">
        <v>1</v>
      </c>
      <c r="C1" s="26" t="s">
        <v>130</v>
      </c>
      <c r="D1" s="26" t="s">
        <v>131</v>
      </c>
      <c r="E1" s="26" t="s">
        <v>129</v>
      </c>
      <c r="F1" s="26" t="s">
        <v>132</v>
      </c>
      <c r="G1" s="8" t="s">
        <v>2</v>
      </c>
      <c r="H1" s="8" t="s">
        <v>3</v>
      </c>
      <c r="I1" s="8" t="s">
        <v>4</v>
      </c>
      <c r="J1" s="8" t="s">
        <v>5</v>
      </c>
      <c r="K1" s="8" t="s">
        <v>6</v>
      </c>
      <c r="L1" s="8" t="s">
        <v>7</v>
      </c>
      <c r="M1" s="8" t="s">
        <v>8</v>
      </c>
      <c r="N1" s="8" t="s">
        <v>9</v>
      </c>
      <c r="O1" s="8" t="s">
        <v>10</v>
      </c>
      <c r="P1" s="8" t="s">
        <v>11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77</v>
      </c>
      <c r="V1" s="8" t="s">
        <v>16</v>
      </c>
      <c r="W1" s="8" t="s">
        <v>17</v>
      </c>
      <c r="X1" s="8" t="s">
        <v>18</v>
      </c>
      <c r="Y1" s="8" t="s">
        <v>19</v>
      </c>
    </row>
    <row r="2" spans="1:25" x14ac:dyDescent="0.3">
      <c r="A2" s="31">
        <v>44562</v>
      </c>
      <c r="B2" s="9">
        <v>1928</v>
      </c>
      <c r="C2" s="9">
        <f>TASTAVIN!C2+TASTAVIN!C3+TASTAVIN!C4+TASTAVIN!C5</f>
        <v>358</v>
      </c>
      <c r="D2" s="9">
        <f>TASTAVIN!D2+TASTAVIN!D3+TASTAVIN!D4+TASTAVIN!D5</f>
        <v>289</v>
      </c>
      <c r="E2" s="9">
        <f>TASTAVIN!E2+TASTAVIN!E3+TASTAVIN!E4+TASTAVIN!E5</f>
        <v>268</v>
      </c>
      <c r="F2" s="9">
        <f>TASTAVIN!F2+TASTAVIN!F3+TASTAVIN!F4+TASTAVIN!F5</f>
        <v>232</v>
      </c>
      <c r="G2" s="9">
        <f>TASTAVIN!G2+TASTAVIN!G3+TASTAVIN!G4+TASTAVIN!G5</f>
        <v>39</v>
      </c>
      <c r="H2" s="9">
        <f>TASTAVIN!H2+TASTAVIN!H3+TASTAVIN!H4+TASTAVIN!H5</f>
        <v>66</v>
      </c>
      <c r="I2" s="9">
        <f>TASTAVIN!I2+TASTAVIN!I3+TASTAVIN!I4+TASTAVIN!I5</f>
        <v>28</v>
      </c>
      <c r="J2" s="9">
        <f>TASTAVIN!J2+TASTAVIN!J3+TASTAVIN!J4+TASTAVIN!J5</f>
        <v>72</v>
      </c>
      <c r="K2" s="9">
        <f>TASTAVIN!K2+TASTAVIN!K3+TASTAVIN!K4+TASTAVIN!K5</f>
        <v>132</v>
      </c>
      <c r="L2" s="9">
        <f>TASTAVIN!L2+TASTAVIN!L3+TASTAVIN!L4+TASTAVIN!L5</f>
        <v>71</v>
      </c>
      <c r="M2" s="9">
        <f>TASTAVIN!M2+TASTAVIN!M3+TASTAVIN!M4+TASTAVIN!M5</f>
        <v>0</v>
      </c>
      <c r="N2" s="9">
        <f>TASTAVIN!N2+TASTAVIN!N3+TASTAVIN!N4+TASTAVIN!N5</f>
        <v>0</v>
      </c>
      <c r="O2" s="9">
        <f>TASTAVIN!O2+TASTAVIN!O3+TASTAVIN!O4+TASTAVIN!O5</f>
        <v>0</v>
      </c>
      <c r="P2" s="9">
        <f>TASTAVIN!P2+TASTAVIN!P3+TASTAVIN!P4+TASTAVIN!P5</f>
        <v>0</v>
      </c>
      <c r="Q2" s="9">
        <f>TASTAVIN!Q2+TASTAVIN!Q3+TASTAVIN!Q4+TASTAVIN!Q5</f>
        <v>0</v>
      </c>
      <c r="R2" s="9">
        <f>TASTAVIN!R2+TASTAVIN!R3+TASTAVIN!R4+TASTAVIN!R5</f>
        <v>670</v>
      </c>
      <c r="S2" s="9">
        <f>TASTAVIN!S2+TASTAVIN!S3+TASTAVIN!S4+TASTAVIN!S5</f>
        <v>134</v>
      </c>
      <c r="T2" s="22">
        <f t="shared" ref="T2:T13" si="0">SUM(C2:S2)-R2</f>
        <v>1689</v>
      </c>
      <c r="U2" s="22">
        <f>C2+D2+E2+F2</f>
        <v>1147</v>
      </c>
      <c r="V2" s="22">
        <f>K2</f>
        <v>132</v>
      </c>
      <c r="W2" s="22">
        <f>M2+N2</f>
        <v>0</v>
      </c>
      <c r="X2" s="22">
        <f>L2+S2</f>
        <v>205</v>
      </c>
      <c r="Y2" s="22">
        <f>G2+H2+I2+J2+O2+P2+Q2</f>
        <v>205</v>
      </c>
    </row>
    <row r="3" spans="1:25" x14ac:dyDescent="0.3">
      <c r="A3" s="31">
        <v>44593</v>
      </c>
      <c r="B3" s="9">
        <v>2144</v>
      </c>
      <c r="C3" s="9">
        <f>TASTAVIN!C6+TASTAVIN!C7+TASTAVIN!C8+TASTAVIN!C9</f>
        <v>398</v>
      </c>
      <c r="D3" s="9">
        <f>TASTAVIN!D6+TASTAVIN!D7+TASTAVIN!D8+TASTAVIN!D9</f>
        <v>392</v>
      </c>
      <c r="E3" s="9">
        <f>TASTAVIN!E6+TASTAVIN!E7+TASTAVIN!E8+TASTAVIN!E9</f>
        <v>296</v>
      </c>
      <c r="F3" s="9">
        <f>TASTAVIN!F6+TASTAVIN!F7+TASTAVIN!F8+TASTAVIN!F9</f>
        <v>278</v>
      </c>
      <c r="G3" s="9">
        <f>TASTAVIN!G6+TASTAVIN!G7+TASTAVIN!G8+TASTAVIN!G9</f>
        <v>53</v>
      </c>
      <c r="H3" s="9">
        <f>TASTAVIN!H6+TASTAVIN!H7+TASTAVIN!H8+TASTAVIN!H9</f>
        <v>77</v>
      </c>
      <c r="I3" s="9">
        <f>TASTAVIN!I6+TASTAVIN!I7+TASTAVIN!I8+TASTAVIN!I9</f>
        <v>19</v>
      </c>
      <c r="J3" s="9">
        <f>TASTAVIN!J6+TASTAVIN!J7+TASTAVIN!J8+TASTAVIN!J9</f>
        <v>161</v>
      </c>
      <c r="K3" s="9">
        <f>TASTAVIN!K6+TASTAVIN!K7+TASTAVIN!K8+TASTAVIN!K9</f>
        <v>121</v>
      </c>
      <c r="L3" s="9">
        <f>TASTAVIN!L6+TASTAVIN!L7+TASTAVIN!L8+TASTAVIN!L9</f>
        <v>129</v>
      </c>
      <c r="M3" s="9">
        <f>TASTAVIN!M6+TASTAVIN!M7+TASTAVIN!M8+TASTAVIN!M9</f>
        <v>0</v>
      </c>
      <c r="N3" s="9">
        <f>TASTAVIN!N6+TASTAVIN!N7+TASTAVIN!N8+TASTAVIN!N9</f>
        <v>0</v>
      </c>
      <c r="O3" s="9">
        <f>TASTAVIN!O6+TASTAVIN!O7+TASTAVIN!O8+TASTAVIN!O9</f>
        <v>0</v>
      </c>
      <c r="P3" s="9">
        <f>TASTAVIN!P6+TASTAVIN!P7+TASTAVIN!P8+TASTAVIN!P9</f>
        <v>0</v>
      </c>
      <c r="Q3" s="9">
        <f>TASTAVIN!Q6+TASTAVIN!Q7+TASTAVIN!Q8+TASTAVIN!Q9</f>
        <v>0</v>
      </c>
      <c r="R3" s="9">
        <f>TASTAVIN!R6+TASTAVIN!R7+TASTAVIN!R8+TASTAVIN!R9</f>
        <v>764</v>
      </c>
      <c r="S3" s="9">
        <f>TASTAVIN!S6+TASTAVIN!S7+TASTAVIN!S8+TASTAVIN!S9</f>
        <v>109</v>
      </c>
      <c r="T3" s="22">
        <f t="shared" si="0"/>
        <v>2033</v>
      </c>
      <c r="U3" s="22">
        <f t="shared" ref="U3:U13" si="1">C3+D3+E3+F3</f>
        <v>1364</v>
      </c>
      <c r="V3" s="22">
        <f t="shared" ref="V3:V13" si="2">K3</f>
        <v>121</v>
      </c>
      <c r="W3" s="22">
        <f t="shared" ref="W3:W13" si="3">M3+N3</f>
        <v>0</v>
      </c>
      <c r="X3" s="22">
        <f t="shared" ref="X3:X13" si="4">L3+S3</f>
        <v>238</v>
      </c>
      <c r="Y3" s="22">
        <f t="shared" ref="Y3:Y13" si="5">G3+H3+I3+J3+O3+P3+Q3</f>
        <v>310</v>
      </c>
    </row>
    <row r="4" spans="1:25" x14ac:dyDescent="0.3">
      <c r="A4" s="31">
        <v>44621</v>
      </c>
      <c r="B4" s="9">
        <v>2404</v>
      </c>
      <c r="C4" s="9">
        <f>TASTAVIN!C10+TASTAVIN!C11+TASTAVIN!C12+TASTAVIN!C13</f>
        <v>360</v>
      </c>
      <c r="D4" s="9">
        <f>TASTAVIN!D10+TASTAVIN!D11+TASTAVIN!D12+TASTAVIN!D13</f>
        <v>361</v>
      </c>
      <c r="E4" s="9">
        <f>TASTAVIN!E10+TASTAVIN!E11+TASTAVIN!E12+TASTAVIN!E13</f>
        <v>264</v>
      </c>
      <c r="F4" s="9">
        <f>TASTAVIN!F10+TASTAVIN!F11+TASTAVIN!F12+TASTAVIN!F13</f>
        <v>224</v>
      </c>
      <c r="G4" s="9">
        <f>TASTAVIN!G10+TASTAVIN!G11+TASTAVIN!G12+TASTAVIN!G13</f>
        <v>11</v>
      </c>
      <c r="H4" s="9">
        <f>TASTAVIN!H10+TASTAVIN!H11+TASTAVIN!H12+TASTAVIN!H13</f>
        <v>86</v>
      </c>
      <c r="I4" s="9">
        <f>TASTAVIN!I10+TASTAVIN!I11+TASTAVIN!I12+TASTAVIN!I13</f>
        <v>27</v>
      </c>
      <c r="J4" s="9">
        <f>TASTAVIN!J10+TASTAVIN!J11+TASTAVIN!J12+TASTAVIN!J13</f>
        <v>183</v>
      </c>
      <c r="K4" s="9">
        <f>TASTAVIN!K10+TASTAVIN!K11+TASTAVIN!K12+TASTAVIN!K13</f>
        <v>144</v>
      </c>
      <c r="L4" s="9">
        <f>TASTAVIN!L10+TASTAVIN!L11+TASTAVIN!L12+TASTAVIN!L13</f>
        <v>33</v>
      </c>
      <c r="M4" s="9">
        <f>TASTAVIN!M10+TASTAVIN!M11+TASTAVIN!M12+TASTAVIN!M13</f>
        <v>0</v>
      </c>
      <c r="N4" s="9">
        <f>TASTAVIN!N10+TASTAVIN!N11+TASTAVIN!N12+TASTAVIN!N13</f>
        <v>0</v>
      </c>
      <c r="O4" s="9">
        <f>TASTAVIN!O10+TASTAVIN!O11+TASTAVIN!O12+TASTAVIN!O13</f>
        <v>0</v>
      </c>
      <c r="P4" s="9">
        <f>TASTAVIN!P10+TASTAVIN!P11+TASTAVIN!P12+TASTAVIN!P13</f>
        <v>0</v>
      </c>
      <c r="Q4" s="9">
        <f>TASTAVIN!Q10+TASTAVIN!Q11+TASTAVIN!Q12+TASTAVIN!Q13</f>
        <v>0</v>
      </c>
      <c r="R4" s="9">
        <f>TASTAVIN!R10+TASTAVIN!R11+TASTAVIN!R12+TASTAVIN!R13</f>
        <v>785</v>
      </c>
      <c r="S4" s="9">
        <f>TASTAVIN!S10+TASTAVIN!S11+TASTAVIN!S12+TASTAVIN!S13</f>
        <v>98</v>
      </c>
      <c r="T4" s="22">
        <f t="shared" si="0"/>
        <v>1791</v>
      </c>
      <c r="U4" s="22">
        <f t="shared" si="1"/>
        <v>1209</v>
      </c>
      <c r="V4" s="22">
        <f t="shared" si="2"/>
        <v>144</v>
      </c>
      <c r="W4" s="22">
        <f t="shared" si="3"/>
        <v>0</v>
      </c>
      <c r="X4" s="22">
        <f t="shared" si="4"/>
        <v>131</v>
      </c>
      <c r="Y4" s="22">
        <f t="shared" si="5"/>
        <v>307</v>
      </c>
    </row>
    <row r="5" spans="1:25" x14ac:dyDescent="0.3">
      <c r="A5" s="31">
        <v>44652</v>
      </c>
      <c r="B5" s="9">
        <v>1934</v>
      </c>
      <c r="C5" s="9">
        <f>TASTAVIN!C14+TASTAVIN!C15+TASTAVIN!C16+TASTAVIN!C17+TASTAVIN!C18</f>
        <v>466</v>
      </c>
      <c r="D5" s="9">
        <f>TASTAVIN!D14+TASTAVIN!D15+TASTAVIN!D16+TASTAVIN!D17+TASTAVIN!D18</f>
        <v>448</v>
      </c>
      <c r="E5" s="9">
        <f>TASTAVIN!E14+TASTAVIN!E15+TASTAVIN!E16+TASTAVIN!E17+TASTAVIN!E18</f>
        <v>399</v>
      </c>
      <c r="F5" s="9">
        <f>TASTAVIN!F14+TASTAVIN!F15+TASTAVIN!F16+TASTAVIN!F17+TASTAVIN!F18</f>
        <v>317</v>
      </c>
      <c r="G5" s="9">
        <f>TASTAVIN!G14+TASTAVIN!G15+TASTAVIN!G16+TASTAVIN!G17+TASTAVIN!G18</f>
        <v>48</v>
      </c>
      <c r="H5" s="9">
        <f>TASTAVIN!H14+TASTAVIN!H15+TASTAVIN!H16+TASTAVIN!H17+TASTAVIN!H18</f>
        <v>115</v>
      </c>
      <c r="I5" s="9">
        <f>TASTAVIN!I14+TASTAVIN!I15+TASTAVIN!I16+TASTAVIN!I17+TASTAVIN!I18</f>
        <v>25</v>
      </c>
      <c r="J5" s="9">
        <f>TASTAVIN!J14+TASTAVIN!J15+TASTAVIN!J16+TASTAVIN!J17+TASTAVIN!J18</f>
        <v>18</v>
      </c>
      <c r="K5" s="9">
        <f>TASTAVIN!K14+TASTAVIN!K15+TASTAVIN!K16+TASTAVIN!K17+TASTAVIN!K18</f>
        <v>157</v>
      </c>
      <c r="L5" s="9">
        <f>TASTAVIN!L14+TASTAVIN!L15+TASTAVIN!L16+TASTAVIN!L17+TASTAVIN!L18</f>
        <v>78</v>
      </c>
      <c r="M5" s="9">
        <f>TASTAVIN!M14+TASTAVIN!M15+TASTAVIN!M16+TASTAVIN!M17+TASTAVIN!M18</f>
        <v>0</v>
      </c>
      <c r="N5" s="9">
        <f>TASTAVIN!N14+TASTAVIN!N15+TASTAVIN!N16+TASTAVIN!N17+TASTAVIN!N18</f>
        <v>0</v>
      </c>
      <c r="O5" s="9">
        <f>TASTAVIN!O14+TASTAVIN!O15+TASTAVIN!O16+TASTAVIN!O17+TASTAVIN!O18</f>
        <v>0</v>
      </c>
      <c r="P5" s="9">
        <f>TASTAVIN!P14+TASTAVIN!P15+TASTAVIN!P16+TASTAVIN!P17+TASTAVIN!P18</f>
        <v>0</v>
      </c>
      <c r="Q5" s="9">
        <f>TASTAVIN!Q14+TASTAVIN!Q15+TASTAVIN!Q16+TASTAVIN!Q17+TASTAVIN!Q18</f>
        <v>0</v>
      </c>
      <c r="R5" s="9">
        <f>TASTAVIN!R14+TASTAVIN!R15+TASTAVIN!R16+TASTAVIN!R17+TASTAVIN!R18</f>
        <v>835</v>
      </c>
      <c r="S5" s="9">
        <f>TASTAVIN!S14+TASTAVIN!S15+TASTAVIN!S16+TASTAVIN!S17+TASTAVIN!S18</f>
        <v>138</v>
      </c>
      <c r="T5" s="22">
        <f t="shared" si="0"/>
        <v>2209</v>
      </c>
      <c r="U5" s="22">
        <f t="shared" si="1"/>
        <v>1630</v>
      </c>
      <c r="V5" s="22">
        <f t="shared" si="2"/>
        <v>157</v>
      </c>
      <c r="W5" s="22">
        <f t="shared" si="3"/>
        <v>0</v>
      </c>
      <c r="X5" s="22">
        <f t="shared" si="4"/>
        <v>216</v>
      </c>
      <c r="Y5" s="22">
        <f t="shared" si="5"/>
        <v>206</v>
      </c>
    </row>
    <row r="6" spans="1:25" x14ac:dyDescent="0.3">
      <c r="A6" s="31">
        <v>44682</v>
      </c>
      <c r="B6" s="9">
        <v>2016</v>
      </c>
      <c r="C6" s="9">
        <f>TASTAVIN!C19+TASTAVIN!C20+TASTAVIN!C21+TASTAVIN!C22</f>
        <v>441</v>
      </c>
      <c r="D6" s="9">
        <f>TASTAVIN!D19+TASTAVIN!D20+TASTAVIN!D21+TASTAVIN!D22</f>
        <v>441</v>
      </c>
      <c r="E6" s="9">
        <f>TASTAVIN!E19+TASTAVIN!E20+TASTAVIN!E21+TASTAVIN!E22</f>
        <v>347</v>
      </c>
      <c r="F6" s="9">
        <f>TASTAVIN!F19+TASTAVIN!F20+TASTAVIN!F21+TASTAVIN!F22</f>
        <v>346</v>
      </c>
      <c r="G6" s="9">
        <f>TASTAVIN!G19+TASTAVIN!G20+TASTAVIN!G21+TASTAVIN!G22</f>
        <v>39</v>
      </c>
      <c r="H6" s="9">
        <f>TASTAVIN!H19+TASTAVIN!H20+TASTAVIN!H21+TASTAVIN!H22</f>
        <v>72</v>
      </c>
      <c r="I6" s="9">
        <f>TASTAVIN!I19+TASTAVIN!I20+TASTAVIN!I21+TASTAVIN!I22</f>
        <v>26</v>
      </c>
      <c r="J6" s="9">
        <f>TASTAVIN!J19+TASTAVIN!J20+TASTAVIN!J21+TASTAVIN!J22</f>
        <v>36</v>
      </c>
      <c r="K6" s="9">
        <f>TASTAVIN!K19+TASTAVIN!K20+TASTAVIN!K21+TASTAVIN!K22</f>
        <v>206</v>
      </c>
      <c r="L6" s="9">
        <f>TASTAVIN!L19+TASTAVIN!L20+TASTAVIN!L21+TASTAVIN!L22</f>
        <v>30</v>
      </c>
      <c r="M6" s="9">
        <f>TASTAVIN!M19+TASTAVIN!M20+TASTAVIN!M21+TASTAVIN!M22</f>
        <v>0</v>
      </c>
      <c r="N6" s="9">
        <f>TASTAVIN!N19+TASTAVIN!N20+TASTAVIN!N21+TASTAVIN!N22</f>
        <v>0</v>
      </c>
      <c r="O6" s="9">
        <f>TASTAVIN!O19+TASTAVIN!O20+TASTAVIN!O21+TASTAVIN!O22</f>
        <v>0</v>
      </c>
      <c r="P6" s="9">
        <f>TASTAVIN!P19+TASTAVIN!P20+TASTAVIN!P21+TASTAVIN!P22</f>
        <v>0</v>
      </c>
      <c r="Q6" s="9">
        <f>TASTAVIN!Q19+TASTAVIN!Q20+TASTAVIN!Q21+TASTAVIN!Q22</f>
        <v>0</v>
      </c>
      <c r="R6" s="9">
        <f>TASTAVIN!R19+TASTAVIN!R20+TASTAVIN!R21+TASTAVIN!R22</f>
        <v>652</v>
      </c>
      <c r="S6" s="9">
        <f>TASTAVIN!S19+TASTAVIN!S20+TASTAVIN!S21+TASTAVIN!S22</f>
        <v>99</v>
      </c>
      <c r="T6" s="22">
        <f t="shared" si="0"/>
        <v>2083</v>
      </c>
      <c r="U6" s="22">
        <f t="shared" si="1"/>
        <v>1575</v>
      </c>
      <c r="V6" s="22">
        <f t="shared" si="2"/>
        <v>206</v>
      </c>
      <c r="W6" s="22">
        <f t="shared" si="3"/>
        <v>0</v>
      </c>
      <c r="X6" s="22">
        <f t="shared" si="4"/>
        <v>129</v>
      </c>
      <c r="Y6" s="22">
        <f t="shared" si="5"/>
        <v>173</v>
      </c>
    </row>
    <row r="7" spans="1:25" x14ac:dyDescent="0.3">
      <c r="A7" s="31">
        <v>44713</v>
      </c>
      <c r="B7" s="9">
        <v>1972</v>
      </c>
      <c r="C7" s="9">
        <f>TASTAVIN!C23+TASTAVIN!C24+TASTAVIN!C25+TASTAVIN!C26</f>
        <v>379</v>
      </c>
      <c r="D7" s="9">
        <f>TASTAVIN!D23+TASTAVIN!D24+TASTAVIN!D25+TASTAVIN!D26</f>
        <v>361</v>
      </c>
      <c r="E7" s="9">
        <f>TASTAVIN!E23+TASTAVIN!E24+TASTAVIN!E25+TASTAVIN!E26</f>
        <v>320</v>
      </c>
      <c r="F7" s="9">
        <f>TASTAVIN!F23+TASTAVIN!F24+TASTAVIN!F25+TASTAVIN!F26</f>
        <v>254</v>
      </c>
      <c r="G7" s="9">
        <f>TASTAVIN!G23+TASTAVIN!G24+TASTAVIN!G25+TASTAVIN!G26</f>
        <v>20</v>
      </c>
      <c r="H7" s="9">
        <f>TASTAVIN!H23+TASTAVIN!H24+TASTAVIN!H25+TASTAVIN!H26</f>
        <v>122</v>
      </c>
      <c r="I7" s="9">
        <f>TASTAVIN!I23+TASTAVIN!I24+TASTAVIN!I25+TASTAVIN!I26</f>
        <v>27</v>
      </c>
      <c r="J7" s="9">
        <f>TASTAVIN!J23+TASTAVIN!J24+TASTAVIN!J25+TASTAVIN!J26</f>
        <v>5</v>
      </c>
      <c r="K7" s="9">
        <f>TASTAVIN!K23+TASTAVIN!K24+TASTAVIN!K25+TASTAVIN!K26</f>
        <v>175</v>
      </c>
      <c r="L7" s="9">
        <f>TASTAVIN!L23+TASTAVIN!L24+TASTAVIN!L25+TASTAVIN!L26</f>
        <v>25</v>
      </c>
      <c r="M7" s="9">
        <f>TASTAVIN!M23+TASTAVIN!M24+TASTAVIN!M25+TASTAVIN!M26</f>
        <v>0</v>
      </c>
      <c r="N7" s="9">
        <f>TASTAVIN!N23+TASTAVIN!N24+TASTAVIN!N25+TASTAVIN!N26</f>
        <v>0</v>
      </c>
      <c r="O7" s="9">
        <f>TASTAVIN!O23+TASTAVIN!O24+TASTAVIN!O25+TASTAVIN!O26</f>
        <v>0</v>
      </c>
      <c r="P7" s="9">
        <f>TASTAVIN!P23+TASTAVIN!P24+TASTAVIN!P25+TASTAVIN!P26</f>
        <v>0</v>
      </c>
      <c r="Q7" s="9">
        <f>TASTAVIN!Q23+TASTAVIN!Q24+TASTAVIN!Q25+TASTAVIN!Q26</f>
        <v>0</v>
      </c>
      <c r="R7" s="9">
        <f>TASTAVIN!R23+TASTAVIN!R24+TASTAVIN!R25+TASTAVIN!R26</f>
        <v>598</v>
      </c>
      <c r="S7" s="9">
        <f>TASTAVIN!S23+TASTAVIN!S24+TASTAVIN!S25+TASTAVIN!S26</f>
        <v>130</v>
      </c>
      <c r="T7" s="22">
        <f t="shared" si="0"/>
        <v>1818</v>
      </c>
      <c r="U7" s="22">
        <f t="shared" si="1"/>
        <v>1314</v>
      </c>
      <c r="V7" s="22">
        <f t="shared" si="2"/>
        <v>175</v>
      </c>
      <c r="W7" s="22">
        <f t="shared" si="3"/>
        <v>0</v>
      </c>
      <c r="X7" s="22">
        <f t="shared" si="4"/>
        <v>155</v>
      </c>
      <c r="Y7" s="22">
        <f t="shared" si="5"/>
        <v>174</v>
      </c>
    </row>
    <row r="8" spans="1:25" x14ac:dyDescent="0.3">
      <c r="A8" s="31">
        <v>44743</v>
      </c>
      <c r="B8" s="9">
        <v>1869</v>
      </c>
      <c r="C8" s="9">
        <f>TASTAVIN!C27+TASTAVIN!C28+TASTAVIN!C29+TASTAVIN!C30+TASTAVIN!C31</f>
        <v>402</v>
      </c>
      <c r="D8" s="9">
        <f>TASTAVIN!D27+TASTAVIN!D28+TASTAVIN!D29+TASTAVIN!D30+TASTAVIN!D31</f>
        <v>377</v>
      </c>
      <c r="E8" s="9">
        <f>TASTAVIN!E27+TASTAVIN!E28+TASTAVIN!E29+TASTAVIN!E30+TASTAVIN!E31</f>
        <v>261</v>
      </c>
      <c r="F8" s="9">
        <f>TASTAVIN!F27+TASTAVIN!F28+TASTAVIN!F29+TASTAVIN!F30+TASTAVIN!F31</f>
        <v>298</v>
      </c>
      <c r="G8" s="9">
        <f>TASTAVIN!G27+TASTAVIN!G28+TASTAVIN!G29+TASTAVIN!G30+TASTAVIN!G31</f>
        <v>46</v>
      </c>
      <c r="H8" s="9">
        <f>TASTAVIN!H27+TASTAVIN!H28+TASTAVIN!H29+TASTAVIN!H30+TASTAVIN!H31</f>
        <v>171</v>
      </c>
      <c r="I8" s="9">
        <f>TASTAVIN!I27+TASTAVIN!I28+TASTAVIN!I29+TASTAVIN!I30+TASTAVIN!I31</f>
        <v>28</v>
      </c>
      <c r="J8" s="9">
        <f>TASTAVIN!J27+TASTAVIN!J28+TASTAVIN!J29+TASTAVIN!J30+TASTAVIN!J31</f>
        <v>6</v>
      </c>
      <c r="K8" s="9">
        <f>TASTAVIN!K27+TASTAVIN!K28+TASTAVIN!K29+TASTAVIN!K30+TASTAVIN!K31</f>
        <v>173</v>
      </c>
      <c r="L8" s="9">
        <f>TASTAVIN!L27+TASTAVIN!L28+TASTAVIN!L29+TASTAVIN!L30+TASTAVIN!L31</f>
        <v>15</v>
      </c>
      <c r="M8" s="9">
        <f>TASTAVIN!M27+TASTAVIN!M28+TASTAVIN!M29+TASTAVIN!M30+TASTAVIN!M31</f>
        <v>0</v>
      </c>
      <c r="N8" s="9">
        <f>TASTAVIN!N27+TASTAVIN!N28+TASTAVIN!N29+TASTAVIN!N30+TASTAVIN!N31</f>
        <v>0</v>
      </c>
      <c r="O8" s="9">
        <f>TASTAVIN!O27+TASTAVIN!O28+TASTAVIN!O29+TASTAVIN!O30+TASTAVIN!O31</f>
        <v>0</v>
      </c>
      <c r="P8" s="9">
        <f>TASTAVIN!P27+TASTAVIN!P28+TASTAVIN!P29+TASTAVIN!P30+TASTAVIN!P31</f>
        <v>0</v>
      </c>
      <c r="Q8" s="9">
        <f>TASTAVIN!Q27+TASTAVIN!Q28+TASTAVIN!Q29+TASTAVIN!Q30+TASTAVIN!Q31</f>
        <v>0</v>
      </c>
      <c r="R8" s="9">
        <f>TASTAVIN!R27+TASTAVIN!R28+TASTAVIN!R29+TASTAVIN!R30+TASTAVIN!R31</f>
        <v>758</v>
      </c>
      <c r="S8" s="9">
        <f>TASTAVIN!S27+TASTAVIN!S28+TASTAVIN!S29+TASTAVIN!S30+TASTAVIN!S31</f>
        <v>149</v>
      </c>
      <c r="T8" s="22">
        <f t="shared" si="0"/>
        <v>1926</v>
      </c>
      <c r="U8" s="22">
        <f t="shared" si="1"/>
        <v>1338</v>
      </c>
      <c r="V8" s="22">
        <f t="shared" si="2"/>
        <v>173</v>
      </c>
      <c r="W8" s="22">
        <f t="shared" si="3"/>
        <v>0</v>
      </c>
      <c r="X8" s="22">
        <f t="shared" si="4"/>
        <v>164</v>
      </c>
      <c r="Y8" s="22">
        <f t="shared" si="5"/>
        <v>251</v>
      </c>
    </row>
    <row r="9" spans="1:25" x14ac:dyDescent="0.3">
      <c r="A9" s="31">
        <v>44774</v>
      </c>
      <c r="B9" s="9">
        <v>1785</v>
      </c>
      <c r="C9" s="9">
        <f>TASTAVIN!C32+TASTAVIN!C33+TASTAVIN!C34+TASTAVIN!C35</f>
        <v>404</v>
      </c>
      <c r="D9" s="9">
        <f>TASTAVIN!D32+TASTAVIN!D33+TASTAVIN!D34+TASTAVIN!D35</f>
        <v>343</v>
      </c>
      <c r="E9" s="9">
        <f>TASTAVIN!E32+TASTAVIN!E33+TASTAVIN!E34+TASTAVIN!E35</f>
        <v>252</v>
      </c>
      <c r="F9" s="9">
        <f>TASTAVIN!F32+TASTAVIN!F33+TASTAVIN!F34+TASTAVIN!F35</f>
        <v>263</v>
      </c>
      <c r="G9" s="9">
        <f>TASTAVIN!G32+TASTAVIN!G33+TASTAVIN!G34+TASTAVIN!G35</f>
        <v>8</v>
      </c>
      <c r="H9" s="9">
        <f>TASTAVIN!H32+TASTAVIN!H33+TASTAVIN!H34+TASTAVIN!H35</f>
        <v>55</v>
      </c>
      <c r="I9" s="9">
        <f>TASTAVIN!I32+TASTAVIN!I33+TASTAVIN!I34+TASTAVIN!I35</f>
        <v>20</v>
      </c>
      <c r="J9" s="9">
        <f>TASTAVIN!J32+TASTAVIN!J33+TASTAVIN!J34+TASTAVIN!J35</f>
        <v>2</v>
      </c>
      <c r="K9" s="9">
        <f>TASTAVIN!K32+TASTAVIN!K33+TASTAVIN!K34+TASTAVIN!K35</f>
        <v>113</v>
      </c>
      <c r="L9" s="9">
        <f>TASTAVIN!L32+TASTAVIN!L33+TASTAVIN!L34+TASTAVIN!L35</f>
        <v>19</v>
      </c>
      <c r="M9" s="9">
        <f>TASTAVIN!M32+TASTAVIN!M33+TASTAVIN!M34+TASTAVIN!M35</f>
        <v>0</v>
      </c>
      <c r="N9" s="9">
        <f>TASTAVIN!N32+TASTAVIN!N33+TASTAVIN!N34+TASTAVIN!N35</f>
        <v>0</v>
      </c>
      <c r="O9" s="9">
        <f>TASTAVIN!O32+TASTAVIN!O33+TASTAVIN!O34+TASTAVIN!O35</f>
        <v>0</v>
      </c>
      <c r="P9" s="9">
        <f>TASTAVIN!P32+TASTAVIN!P33+TASTAVIN!P34+TASTAVIN!P35</f>
        <v>0</v>
      </c>
      <c r="Q9" s="9">
        <f>TASTAVIN!Q32+TASTAVIN!Q33+TASTAVIN!Q34+TASTAVIN!Q35</f>
        <v>0</v>
      </c>
      <c r="R9" s="9">
        <f>TASTAVIN!R32+TASTAVIN!R33+TASTAVIN!R34+TASTAVIN!R35</f>
        <v>509</v>
      </c>
      <c r="S9" s="9">
        <f>TASTAVIN!S32+TASTAVIN!S33+TASTAVIN!S34+TASTAVIN!S35</f>
        <v>62</v>
      </c>
      <c r="T9" s="22">
        <f t="shared" si="0"/>
        <v>1541</v>
      </c>
      <c r="U9" s="22">
        <f t="shared" si="1"/>
        <v>1262</v>
      </c>
      <c r="V9" s="22">
        <f t="shared" si="2"/>
        <v>113</v>
      </c>
      <c r="W9" s="22">
        <f t="shared" si="3"/>
        <v>0</v>
      </c>
      <c r="X9" s="22">
        <f t="shared" si="4"/>
        <v>81</v>
      </c>
      <c r="Y9" s="22">
        <f t="shared" si="5"/>
        <v>85</v>
      </c>
    </row>
    <row r="10" spans="1:25" x14ac:dyDescent="0.3">
      <c r="A10" s="31">
        <v>44805</v>
      </c>
      <c r="B10" s="9">
        <v>2003</v>
      </c>
      <c r="C10" s="9">
        <f>TASTAVIN!C36+TASTAVIN!C37+TASTAVIN!C38+TASTAVIN!C39+TASTAVIN!C40</f>
        <v>509</v>
      </c>
      <c r="D10" s="9">
        <f>TASTAVIN!D36+TASTAVIN!D37+TASTAVIN!D38+TASTAVIN!D39+TASTAVIN!D40</f>
        <v>484</v>
      </c>
      <c r="E10" s="9">
        <f>TASTAVIN!E36+TASTAVIN!E37+TASTAVIN!E38+TASTAVIN!E39+TASTAVIN!E40</f>
        <v>374</v>
      </c>
      <c r="F10" s="9">
        <f>TASTAVIN!F36+TASTAVIN!F37+TASTAVIN!F38+TASTAVIN!F39+TASTAVIN!F40</f>
        <v>323</v>
      </c>
      <c r="G10" s="9">
        <f>TASTAVIN!G36+TASTAVIN!G37+TASTAVIN!G38+TASTAVIN!G39+TASTAVIN!G40</f>
        <v>31</v>
      </c>
      <c r="H10" s="9">
        <f>TASTAVIN!H36+TASTAVIN!H37+TASTAVIN!H38+TASTAVIN!H39+TASTAVIN!H40</f>
        <v>69</v>
      </c>
      <c r="I10" s="9">
        <f>TASTAVIN!I36+TASTAVIN!I37+TASTAVIN!I38+TASTAVIN!I39+TASTAVIN!I40</f>
        <v>36</v>
      </c>
      <c r="J10" s="9">
        <f>TASTAVIN!J36+TASTAVIN!J37+TASTAVIN!J38+TASTAVIN!J39+TASTAVIN!J40</f>
        <v>10</v>
      </c>
      <c r="K10" s="9">
        <f>TASTAVIN!K36+TASTAVIN!K37+TASTAVIN!K38+TASTAVIN!K39+TASTAVIN!K40</f>
        <v>155</v>
      </c>
      <c r="L10" s="9">
        <f>TASTAVIN!L36+TASTAVIN!L37+TASTAVIN!L38+TASTAVIN!L39+TASTAVIN!L40</f>
        <v>35</v>
      </c>
      <c r="M10" s="9">
        <f>TASTAVIN!M36+TASTAVIN!M37+TASTAVIN!M38+TASTAVIN!M39+TASTAVIN!M40</f>
        <v>0</v>
      </c>
      <c r="N10" s="9">
        <f>TASTAVIN!N36+TASTAVIN!N37+TASTAVIN!N38+TASTAVIN!N39+TASTAVIN!N40</f>
        <v>0</v>
      </c>
      <c r="O10" s="9">
        <f>TASTAVIN!O36+TASTAVIN!O37+TASTAVIN!O38+TASTAVIN!O39+TASTAVIN!O40</f>
        <v>0</v>
      </c>
      <c r="P10" s="9">
        <f>TASTAVIN!P36+TASTAVIN!P37+TASTAVIN!P38+TASTAVIN!P39+TASTAVIN!P40</f>
        <v>0</v>
      </c>
      <c r="Q10" s="9">
        <f>TASTAVIN!Q36+TASTAVIN!Q37+TASTAVIN!Q38+TASTAVIN!Q39+TASTAVIN!Q40</f>
        <v>0</v>
      </c>
      <c r="R10" s="9">
        <f>TASTAVIN!R36+TASTAVIN!R37+TASTAVIN!R38+TASTAVIN!R39+TASTAVIN!R40</f>
        <v>932</v>
      </c>
      <c r="S10" s="9">
        <f>TASTAVIN!S36+TASTAVIN!S37+TASTAVIN!S38+TASTAVIN!S39+TASTAVIN!S40</f>
        <v>5</v>
      </c>
      <c r="T10" s="22">
        <f t="shared" si="0"/>
        <v>2031</v>
      </c>
      <c r="U10" s="22">
        <f t="shared" si="1"/>
        <v>1690</v>
      </c>
      <c r="V10" s="22">
        <f t="shared" si="2"/>
        <v>155</v>
      </c>
      <c r="W10" s="22">
        <f t="shared" si="3"/>
        <v>0</v>
      </c>
      <c r="X10" s="22">
        <f t="shared" si="4"/>
        <v>40</v>
      </c>
      <c r="Y10" s="22">
        <f t="shared" si="5"/>
        <v>146</v>
      </c>
    </row>
    <row r="11" spans="1:25" x14ac:dyDescent="0.3">
      <c r="A11" s="31">
        <v>44835</v>
      </c>
      <c r="B11" s="9">
        <v>1993</v>
      </c>
      <c r="C11" s="9">
        <f>TASTAVIN!C41+TASTAVIN!C42+TASTAVIN!C43+TASTAVIN!C44</f>
        <v>388</v>
      </c>
      <c r="D11" s="9">
        <f>TASTAVIN!D41+TASTAVIN!D42+TASTAVIN!D43+TASTAVIN!D44</f>
        <v>397</v>
      </c>
      <c r="E11" s="9">
        <f>TASTAVIN!E41+TASTAVIN!E42+TASTAVIN!E43+TASTAVIN!E44</f>
        <v>252</v>
      </c>
      <c r="F11" s="9">
        <f>TASTAVIN!F41+TASTAVIN!F42+TASTAVIN!F43+TASTAVIN!F44</f>
        <v>290</v>
      </c>
      <c r="G11" s="9">
        <f>TASTAVIN!G41+TASTAVIN!G42+TASTAVIN!G43+TASTAVIN!G44</f>
        <v>17</v>
      </c>
      <c r="H11" s="9">
        <f>TASTAVIN!H41+TASTAVIN!H42+TASTAVIN!H43+TASTAVIN!H44</f>
        <v>79</v>
      </c>
      <c r="I11" s="9">
        <f>TASTAVIN!I41+TASTAVIN!I42+TASTAVIN!I43+TASTAVIN!I44</f>
        <v>33</v>
      </c>
      <c r="J11" s="9">
        <f>TASTAVIN!J41+TASTAVIN!J42+TASTAVIN!J43+TASTAVIN!J44</f>
        <v>7</v>
      </c>
      <c r="K11" s="9">
        <f>TASTAVIN!K41+TASTAVIN!K42+TASTAVIN!K43+TASTAVIN!K44</f>
        <v>143</v>
      </c>
      <c r="L11" s="9">
        <f>TASTAVIN!L41+TASTAVIN!L42+TASTAVIN!L43+TASTAVIN!L44</f>
        <v>61</v>
      </c>
      <c r="M11" s="9">
        <f>TASTAVIN!M41+TASTAVIN!M42+TASTAVIN!M43+TASTAVIN!M44</f>
        <v>0</v>
      </c>
      <c r="N11" s="9">
        <f>TASTAVIN!N41+TASTAVIN!N42+TASTAVIN!N43+TASTAVIN!N44</f>
        <v>0</v>
      </c>
      <c r="O11" s="9">
        <f>TASTAVIN!O41+TASTAVIN!O42+TASTAVIN!O43+TASTAVIN!O44</f>
        <v>0</v>
      </c>
      <c r="P11" s="9">
        <f>TASTAVIN!P41+TASTAVIN!P42+TASTAVIN!P43+TASTAVIN!P44</f>
        <v>0</v>
      </c>
      <c r="Q11" s="9">
        <f>TASTAVIN!Q41+TASTAVIN!Q42+TASTAVIN!Q43+TASTAVIN!Q44</f>
        <v>0</v>
      </c>
      <c r="R11" s="9">
        <f>TASTAVIN!R41+TASTAVIN!R42+TASTAVIN!R43+TASTAVIN!R44</f>
        <v>615</v>
      </c>
      <c r="S11" s="9">
        <f>TASTAVIN!S41+TASTAVIN!S42+TASTAVIN!S43+TASTAVIN!S44</f>
        <v>15</v>
      </c>
      <c r="T11" s="22">
        <f t="shared" si="0"/>
        <v>1682</v>
      </c>
      <c r="U11" s="22">
        <f t="shared" si="1"/>
        <v>1327</v>
      </c>
      <c r="V11" s="22">
        <f t="shared" si="2"/>
        <v>143</v>
      </c>
      <c r="W11" s="22">
        <f t="shared" si="3"/>
        <v>0</v>
      </c>
      <c r="X11" s="22">
        <f t="shared" si="4"/>
        <v>76</v>
      </c>
      <c r="Y11" s="22">
        <f t="shared" si="5"/>
        <v>136</v>
      </c>
    </row>
    <row r="12" spans="1:25" x14ac:dyDescent="0.3">
      <c r="A12" s="31">
        <v>44866</v>
      </c>
      <c r="B12" s="9">
        <v>1946</v>
      </c>
      <c r="C12" s="9">
        <f>TASTAVIN!C45+TASTAVIN!C46+TASTAVIN!C47+TASTAVIN!C48</f>
        <v>322</v>
      </c>
      <c r="D12" s="9">
        <f>TASTAVIN!D45+TASTAVIN!D46+TASTAVIN!D47+TASTAVIN!D48</f>
        <v>385</v>
      </c>
      <c r="E12" s="9">
        <f>TASTAVIN!E45+TASTAVIN!E46+TASTAVIN!E47+TASTAVIN!E48</f>
        <v>274</v>
      </c>
      <c r="F12" s="9">
        <f>TASTAVIN!F45+TASTAVIN!F46+TASTAVIN!F47+TASTAVIN!F48</f>
        <v>281</v>
      </c>
      <c r="G12" s="9">
        <f>TASTAVIN!G45+TASTAVIN!G46+TASTAVIN!G47+TASTAVIN!G48</f>
        <v>20</v>
      </c>
      <c r="H12" s="9">
        <f>TASTAVIN!H45+TASTAVIN!H46+TASTAVIN!H47+TASTAVIN!H48</f>
        <v>86</v>
      </c>
      <c r="I12" s="9">
        <f>TASTAVIN!I45+TASTAVIN!I46+TASTAVIN!I47+TASTAVIN!I48</f>
        <v>56</v>
      </c>
      <c r="J12" s="9">
        <f>TASTAVIN!J45+TASTAVIN!J46+TASTAVIN!J47+TASTAVIN!J48</f>
        <v>3</v>
      </c>
      <c r="K12" s="9">
        <f>TASTAVIN!K45+TASTAVIN!K46+TASTAVIN!K47+TASTAVIN!K48</f>
        <v>135</v>
      </c>
      <c r="L12" s="9">
        <f>TASTAVIN!L45+TASTAVIN!L46+TASTAVIN!L47+TASTAVIN!L48</f>
        <v>16</v>
      </c>
      <c r="M12" s="9">
        <f>TASTAVIN!M45+TASTAVIN!M46+TASTAVIN!M47+TASTAVIN!M48</f>
        <v>0</v>
      </c>
      <c r="N12" s="9">
        <f>TASTAVIN!N45+TASTAVIN!N46+TASTAVIN!N47+TASTAVIN!N48</f>
        <v>0</v>
      </c>
      <c r="O12" s="9">
        <f>TASTAVIN!O45+TASTAVIN!O46+TASTAVIN!O47+TASTAVIN!O48</f>
        <v>0</v>
      </c>
      <c r="P12" s="9">
        <f>TASTAVIN!P45+TASTAVIN!P46+TASTAVIN!P47+TASTAVIN!P48</f>
        <v>0</v>
      </c>
      <c r="Q12" s="9">
        <f>TASTAVIN!Q45+TASTAVIN!Q46+TASTAVIN!Q47+TASTAVIN!Q48</f>
        <v>0</v>
      </c>
      <c r="R12" s="9">
        <f>TASTAVIN!R45+TASTAVIN!R46+TASTAVIN!R47+TASTAVIN!R48</f>
        <v>576</v>
      </c>
      <c r="S12" s="9">
        <f>TASTAVIN!S45+TASTAVIN!S46+TASTAVIN!S47+TASTAVIN!S48</f>
        <v>61</v>
      </c>
      <c r="T12" s="22">
        <f t="shared" si="0"/>
        <v>1639</v>
      </c>
      <c r="U12" s="22">
        <f t="shared" si="1"/>
        <v>1262</v>
      </c>
      <c r="V12" s="22">
        <f t="shared" si="2"/>
        <v>135</v>
      </c>
      <c r="W12" s="22">
        <f t="shared" si="3"/>
        <v>0</v>
      </c>
      <c r="X12" s="22">
        <f t="shared" si="4"/>
        <v>77</v>
      </c>
      <c r="Y12" s="22">
        <f t="shared" si="5"/>
        <v>165</v>
      </c>
    </row>
    <row r="13" spans="1:25" x14ac:dyDescent="0.3">
      <c r="A13" s="31">
        <v>44896</v>
      </c>
      <c r="B13" s="9">
        <v>1915</v>
      </c>
      <c r="C13" s="9">
        <f>TASTAVIN!C49+TASTAVIN!C50+TASTAVIN!C51+TASTAVIN!C52+TASTAVIN!C53</f>
        <v>374</v>
      </c>
      <c r="D13" s="9">
        <f>TASTAVIN!D49+TASTAVIN!D50+TASTAVIN!D51+TASTAVIN!D52+TASTAVIN!D53</f>
        <v>451</v>
      </c>
      <c r="E13" s="9">
        <f>TASTAVIN!E49+TASTAVIN!E50+TASTAVIN!E51+TASTAVIN!E52+TASTAVIN!E53</f>
        <v>322</v>
      </c>
      <c r="F13" s="9">
        <f>TASTAVIN!F49+TASTAVIN!F50+TASTAVIN!F51+TASTAVIN!F52+TASTAVIN!F53</f>
        <v>380</v>
      </c>
      <c r="G13" s="9">
        <f>TASTAVIN!G49+TASTAVIN!G50+TASTAVIN!G51+TASTAVIN!G52+TASTAVIN!G53</f>
        <v>26</v>
      </c>
      <c r="H13" s="9">
        <f>TASTAVIN!H49+TASTAVIN!H50+TASTAVIN!H51+TASTAVIN!H52+TASTAVIN!H53</f>
        <v>91</v>
      </c>
      <c r="I13" s="9">
        <f>TASTAVIN!I49+TASTAVIN!I50+TASTAVIN!I51+TASTAVIN!I52+TASTAVIN!I53</f>
        <v>40</v>
      </c>
      <c r="J13" s="9">
        <f>TASTAVIN!J49+TASTAVIN!J50+TASTAVIN!J51+TASTAVIN!J52+TASTAVIN!J53</f>
        <v>11</v>
      </c>
      <c r="K13" s="9">
        <f>TASTAVIN!K49+TASTAVIN!K50+TASTAVIN!K51+TASTAVIN!K52+TASTAVIN!K53</f>
        <v>137</v>
      </c>
      <c r="L13" s="9">
        <f>TASTAVIN!L49+TASTAVIN!L50+TASTAVIN!L51+TASTAVIN!L52+TASTAVIN!L53</f>
        <v>43</v>
      </c>
      <c r="M13" s="9">
        <f>TASTAVIN!M49+TASTAVIN!M50+TASTAVIN!M51+TASTAVIN!M52+TASTAVIN!M53</f>
        <v>0</v>
      </c>
      <c r="N13" s="9">
        <f>TASTAVIN!N49+TASTAVIN!N50+TASTAVIN!N51+TASTAVIN!N52+TASTAVIN!N53</f>
        <v>0</v>
      </c>
      <c r="O13" s="9">
        <f>TASTAVIN!O49+TASTAVIN!O50+TASTAVIN!O51+TASTAVIN!O52+TASTAVIN!O53</f>
        <v>0</v>
      </c>
      <c r="P13" s="9">
        <f>TASTAVIN!P49+TASTAVIN!P50+TASTAVIN!P51+TASTAVIN!P52+TASTAVIN!P53</f>
        <v>0</v>
      </c>
      <c r="Q13" s="9">
        <f>TASTAVIN!Q49+TASTAVIN!Q50+TASTAVIN!Q51+TASTAVIN!Q52+TASTAVIN!Q53</f>
        <v>0</v>
      </c>
      <c r="R13" s="9">
        <f>TASTAVIN!R49+TASTAVIN!R50+TASTAVIN!R51+TASTAVIN!R52+TASTAVIN!R53</f>
        <v>614</v>
      </c>
      <c r="S13" s="9">
        <f>TASTAVIN!S49+TASTAVIN!S50+TASTAVIN!S51+TASTAVIN!S52+TASTAVIN!S53</f>
        <v>111</v>
      </c>
      <c r="T13" s="22">
        <f t="shared" si="0"/>
        <v>1986</v>
      </c>
      <c r="U13" s="22">
        <f t="shared" si="1"/>
        <v>1527</v>
      </c>
      <c r="V13" s="22">
        <f t="shared" si="2"/>
        <v>137</v>
      </c>
      <c r="W13" s="22">
        <f t="shared" si="3"/>
        <v>0</v>
      </c>
      <c r="X13" s="22">
        <f t="shared" si="4"/>
        <v>154</v>
      </c>
      <c r="Y13" s="22">
        <f t="shared" si="5"/>
        <v>168</v>
      </c>
    </row>
    <row r="14" spans="1:25" x14ac:dyDescent="0.3">
      <c r="A14" s="8" t="s">
        <v>73</v>
      </c>
      <c r="B14" s="11">
        <f>SUM(B2:B13)</f>
        <v>23909</v>
      </c>
      <c r="C14" s="11">
        <f t="shared" ref="C14:W14" si="6">SUM(C2:C13)</f>
        <v>4801</v>
      </c>
      <c r="D14" s="11">
        <f t="shared" si="6"/>
        <v>4729</v>
      </c>
      <c r="E14" s="11">
        <f t="shared" si="6"/>
        <v>3629</v>
      </c>
      <c r="F14" s="11">
        <f t="shared" si="6"/>
        <v>3486</v>
      </c>
      <c r="G14" s="11">
        <f t="shared" si="6"/>
        <v>358</v>
      </c>
      <c r="H14" s="11">
        <f t="shared" si="6"/>
        <v>1089</v>
      </c>
      <c r="I14" s="11">
        <f t="shared" si="6"/>
        <v>365</v>
      </c>
      <c r="J14" s="11">
        <f>SUM(J2:J13)</f>
        <v>514</v>
      </c>
      <c r="K14" s="11">
        <f t="shared" si="6"/>
        <v>1791</v>
      </c>
      <c r="L14" s="11">
        <f t="shared" si="6"/>
        <v>555</v>
      </c>
      <c r="M14" s="11">
        <f t="shared" si="6"/>
        <v>0</v>
      </c>
      <c r="N14" s="11">
        <f t="shared" si="6"/>
        <v>0</v>
      </c>
      <c r="O14" s="11">
        <f t="shared" si="6"/>
        <v>0</v>
      </c>
      <c r="P14" s="11">
        <f t="shared" si="6"/>
        <v>0</v>
      </c>
      <c r="Q14" s="11">
        <f t="shared" si="6"/>
        <v>0</v>
      </c>
      <c r="R14" s="11">
        <f t="shared" si="6"/>
        <v>8308</v>
      </c>
      <c r="S14" s="11">
        <f>SUM(S2:S13)</f>
        <v>1111</v>
      </c>
      <c r="T14" s="11">
        <f>SUM(T2:T13)</f>
        <v>22428</v>
      </c>
      <c r="U14" s="11">
        <f t="shared" si="6"/>
        <v>16645</v>
      </c>
      <c r="V14" s="11">
        <f t="shared" si="6"/>
        <v>1791</v>
      </c>
      <c r="W14" s="11">
        <f t="shared" si="6"/>
        <v>0</v>
      </c>
      <c r="X14" s="11">
        <f>SUM(X2:X13)</f>
        <v>1666</v>
      </c>
      <c r="Y14" s="11">
        <f>SUM(Y2:Y13)</f>
        <v>2326</v>
      </c>
    </row>
    <row r="17" spans="3:3" x14ac:dyDescent="0.3">
      <c r="C17" s="43"/>
    </row>
    <row r="18" spans="3:3" x14ac:dyDescent="0.3">
      <c r="C18" s="43"/>
    </row>
  </sheetData>
  <pageMargins left="0.7" right="0.7" top="0.75" bottom="0.75" header="0.3" footer="0.3"/>
  <pageSetup paperSize="8" scale="6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18"/>
  <sheetViews>
    <sheetView topLeftCell="C1" workbookViewId="0">
      <selection activeCell="K32" sqref="K32"/>
    </sheetView>
  </sheetViews>
  <sheetFormatPr baseColWidth="10" defaultColWidth="18" defaultRowHeight="14.4" x14ac:dyDescent="0.3"/>
  <cols>
    <col min="1" max="1" width="16.6640625" bestFit="1" customWidth="1"/>
    <col min="2" max="2" width="15.44140625" bestFit="1" customWidth="1"/>
    <col min="3" max="3" width="11.5546875" bestFit="1" customWidth="1"/>
    <col min="4" max="4" width="8.33203125" bestFit="1" customWidth="1"/>
    <col min="5" max="5" width="11.5546875" bestFit="1" customWidth="1"/>
    <col min="6" max="6" width="9.6640625" bestFit="1" customWidth="1"/>
    <col min="7" max="7" width="15.6640625" bestFit="1" customWidth="1"/>
    <col min="8" max="8" width="11.5546875" bestFit="1" customWidth="1"/>
    <col min="9" max="9" width="15.6640625" bestFit="1" customWidth="1"/>
    <col min="10" max="10" width="10.44140625" bestFit="1" customWidth="1"/>
    <col min="11" max="11" width="15.44140625" bestFit="1" customWidth="1"/>
    <col min="12" max="12" width="10.44140625" bestFit="1" customWidth="1"/>
    <col min="13" max="14" width="11" bestFit="1" customWidth="1"/>
    <col min="15" max="15" width="14.33203125" bestFit="1" customWidth="1"/>
    <col min="16" max="16" width="12.33203125" bestFit="1" customWidth="1"/>
    <col min="17" max="17" width="7.5546875" bestFit="1" customWidth="1"/>
    <col min="18" max="18" width="15.6640625" bestFit="1" customWidth="1"/>
    <col min="19" max="19" width="10.33203125" bestFit="1" customWidth="1"/>
    <col min="20" max="20" width="11" bestFit="1" customWidth="1"/>
    <col min="21" max="21" width="9.6640625" bestFit="1" customWidth="1"/>
    <col min="22" max="22" width="10.33203125" bestFit="1" customWidth="1"/>
    <col min="23" max="23" width="11" bestFit="1" customWidth="1"/>
    <col min="24" max="24" width="7.33203125" bestFit="1" customWidth="1"/>
    <col min="25" max="25" width="8.33203125" bestFit="1" customWidth="1"/>
  </cols>
  <sheetData>
    <row r="1" spans="1:25" ht="43.2" x14ac:dyDescent="0.3">
      <c r="A1" s="8" t="s">
        <v>84</v>
      </c>
      <c r="B1" s="8" t="s">
        <v>1</v>
      </c>
      <c r="C1" s="26" t="s">
        <v>130</v>
      </c>
      <c r="D1" s="26" t="s">
        <v>131</v>
      </c>
      <c r="E1" s="26" t="s">
        <v>129</v>
      </c>
      <c r="F1" s="26" t="s">
        <v>132</v>
      </c>
      <c r="G1" s="8" t="s">
        <v>2</v>
      </c>
      <c r="H1" s="8" t="s">
        <v>3</v>
      </c>
      <c r="I1" s="8" t="s">
        <v>4</v>
      </c>
      <c r="J1" s="8" t="s">
        <v>5</v>
      </c>
      <c r="K1" s="8" t="s">
        <v>6</v>
      </c>
      <c r="L1" s="8" t="s">
        <v>7</v>
      </c>
      <c r="M1" s="8" t="s">
        <v>8</v>
      </c>
      <c r="N1" s="8" t="s">
        <v>9</v>
      </c>
      <c r="O1" s="8" t="s">
        <v>10</v>
      </c>
      <c r="P1" s="8" t="s">
        <v>11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77</v>
      </c>
      <c r="V1" s="8" t="s">
        <v>16</v>
      </c>
      <c r="W1" s="8" t="s">
        <v>17</v>
      </c>
      <c r="X1" s="8" t="s">
        <v>18</v>
      </c>
      <c r="Y1" s="8" t="s">
        <v>19</v>
      </c>
    </row>
    <row r="2" spans="1:25" x14ac:dyDescent="0.3">
      <c r="A2" s="31">
        <v>44562</v>
      </c>
      <c r="B2" s="9">
        <v>1800</v>
      </c>
      <c r="C2" s="9">
        <f>VILLON!C2+VILLON!C3+VILLON!C4+VILLON!C5</f>
        <v>307</v>
      </c>
      <c r="D2" s="9">
        <f>VILLON!D2+VILLON!D3+VILLON!D4+VILLON!D5</f>
        <v>137</v>
      </c>
      <c r="E2" s="9">
        <f>VILLON!E2+VILLON!E3+VILLON!E4+VILLON!E5</f>
        <v>222</v>
      </c>
      <c r="F2" s="9">
        <f>VILLON!F2+VILLON!F3+VILLON!F4+VILLON!F5</f>
        <v>160</v>
      </c>
      <c r="G2" s="9">
        <f>VILLON!G2+VILLON!G3+VILLON!G4+VILLON!G5</f>
        <v>42</v>
      </c>
      <c r="H2" s="9">
        <f>VILLON!H2+VILLON!H3+VILLON!H4+VILLON!H5</f>
        <v>46</v>
      </c>
      <c r="I2" s="9">
        <f>VILLON!I2+VILLON!I3+VILLON!I4+VILLON!I5</f>
        <v>36</v>
      </c>
      <c r="J2" s="9">
        <f>VILLON!J2+VILLON!J3+VILLON!J4+VILLON!J5</f>
        <v>41</v>
      </c>
      <c r="K2" s="9">
        <f>VILLON!K2+VILLON!K3+VILLON!K4+VILLON!K5</f>
        <v>184</v>
      </c>
      <c r="L2" s="9">
        <f>VILLON!L2+VILLON!L3+VILLON!L4+VILLON!L5</f>
        <v>96</v>
      </c>
      <c r="M2" s="9">
        <f>VILLON!M2+VILLON!M3+VILLON!M4+VILLON!M5</f>
        <v>0</v>
      </c>
      <c r="N2" s="9">
        <f>VILLON!N2+VILLON!N3+VILLON!N4+VILLON!N5</f>
        <v>0</v>
      </c>
      <c r="O2" s="9">
        <f>VILLON!O2+VILLON!O3+VILLON!O4+VILLON!O5</f>
        <v>0</v>
      </c>
      <c r="P2" s="9">
        <f>VILLON!P2+VILLON!P3+VILLON!P4+VILLON!P5</f>
        <v>0</v>
      </c>
      <c r="Q2" s="9">
        <f>VILLON!Q2+VILLON!Q3+VILLON!Q4+VILLON!Q5</f>
        <v>0</v>
      </c>
      <c r="R2" s="9">
        <f>VILLON!R2+VILLON!R3+VILLON!R4+VILLON!R5</f>
        <v>758</v>
      </c>
      <c r="S2" s="9">
        <f>VILLON!S2+VILLON!S3+VILLON!S4+VILLON!S5</f>
        <v>196</v>
      </c>
      <c r="T2" s="22">
        <f t="shared" ref="T2:T13" si="0">SUM(C2:S2)-R2</f>
        <v>1467</v>
      </c>
      <c r="U2" s="22">
        <f>C2+D2+E2+F2</f>
        <v>826</v>
      </c>
      <c r="V2" s="22">
        <f>K2</f>
        <v>184</v>
      </c>
      <c r="W2" s="22">
        <f>M2+N2</f>
        <v>0</v>
      </c>
      <c r="X2" s="22">
        <f>L2+S2</f>
        <v>292</v>
      </c>
      <c r="Y2" s="22">
        <f>G2+H2+I2+J2+O2+P2+Q2</f>
        <v>165</v>
      </c>
    </row>
    <row r="3" spans="1:25" x14ac:dyDescent="0.3">
      <c r="A3" s="31">
        <v>44593</v>
      </c>
      <c r="B3" s="9">
        <v>2029</v>
      </c>
      <c r="C3" s="9">
        <f>VILLON!C6+VILLON!C7+VILLON!C8+VILLON!C9</f>
        <v>318</v>
      </c>
      <c r="D3" s="9">
        <f>VILLON!D6+VILLON!D7+VILLON!D8+VILLON!D9</f>
        <v>336</v>
      </c>
      <c r="E3" s="9">
        <f>VILLON!E6+VILLON!E7+VILLON!E8+VILLON!E9</f>
        <v>253</v>
      </c>
      <c r="F3" s="9">
        <f>VILLON!F6+VILLON!F7+VILLON!F8+VILLON!F9</f>
        <v>227</v>
      </c>
      <c r="G3" s="9">
        <f>VILLON!G6+VILLON!G7+VILLON!G8+VILLON!G9</f>
        <v>33</v>
      </c>
      <c r="H3" s="9">
        <f>VILLON!H6+VILLON!H7+VILLON!H8+VILLON!H9</f>
        <v>87</v>
      </c>
      <c r="I3" s="9">
        <f>VILLON!I6+VILLON!I7+VILLON!I8+VILLON!I9</f>
        <v>12</v>
      </c>
      <c r="J3" s="9">
        <f>VILLON!J6+VILLON!J7+VILLON!J8+VILLON!J9</f>
        <v>63</v>
      </c>
      <c r="K3" s="9">
        <f>VILLON!K6+VILLON!K7+VILLON!K8+VILLON!K9</f>
        <v>170</v>
      </c>
      <c r="L3" s="9">
        <f>VILLON!L6+VILLON!L7+VILLON!L8+VILLON!L9</f>
        <v>153</v>
      </c>
      <c r="M3" s="9">
        <f>VILLON!M6+VILLON!M7+VILLON!M8+VILLON!M9</f>
        <v>0</v>
      </c>
      <c r="N3" s="9">
        <f>VILLON!N6+VILLON!N7+VILLON!N8+VILLON!N9</f>
        <v>0</v>
      </c>
      <c r="O3" s="9">
        <f>VILLON!O6+VILLON!O7+VILLON!O8+VILLON!O9</f>
        <v>0</v>
      </c>
      <c r="P3" s="9">
        <f>VILLON!P6+VILLON!P7+VILLON!P8+VILLON!P9</f>
        <v>0</v>
      </c>
      <c r="Q3" s="9">
        <f>VILLON!Q6+VILLON!Q7+VILLON!Q8+VILLON!Q9</f>
        <v>0</v>
      </c>
      <c r="R3" s="9">
        <f>VILLON!R6+VILLON!R7+VILLON!R8+VILLON!R9</f>
        <v>814</v>
      </c>
      <c r="S3" s="9">
        <f>VILLON!S6+VILLON!S7+VILLON!S8+VILLON!S9</f>
        <v>121</v>
      </c>
      <c r="T3" s="22">
        <f t="shared" si="0"/>
        <v>1773</v>
      </c>
      <c r="U3" s="22">
        <f t="shared" ref="U3:U13" si="1">C3+D3+E3+F3</f>
        <v>1134</v>
      </c>
      <c r="V3" s="22">
        <f t="shared" ref="V3:V13" si="2">K3</f>
        <v>170</v>
      </c>
      <c r="W3" s="22">
        <f t="shared" ref="W3:W13" si="3">M3+N3</f>
        <v>0</v>
      </c>
      <c r="X3" s="22">
        <f t="shared" ref="X3:X13" si="4">L3+S3</f>
        <v>274</v>
      </c>
      <c r="Y3" s="22">
        <f t="shared" ref="Y3:Y13" si="5">G3+H3+I3+J3+O3+P3+Q3</f>
        <v>195</v>
      </c>
    </row>
    <row r="4" spans="1:25" x14ac:dyDescent="0.3">
      <c r="A4" s="31">
        <v>44621</v>
      </c>
      <c r="B4" s="9">
        <v>2244</v>
      </c>
      <c r="C4" s="9">
        <f>VILLON!C10+VILLON!C11+VILLON!C12+VILLON!C13</f>
        <v>278</v>
      </c>
      <c r="D4" s="9">
        <f>VILLON!D10+VILLON!D11+VILLON!D12+VILLON!D13</f>
        <v>283</v>
      </c>
      <c r="E4" s="9">
        <f>VILLON!E10+VILLON!E11+VILLON!E12+VILLON!E13</f>
        <v>280</v>
      </c>
      <c r="F4" s="9">
        <f>VILLON!F10+VILLON!F11+VILLON!F12+VILLON!F13</f>
        <v>242</v>
      </c>
      <c r="G4" s="9">
        <f>VILLON!G10+VILLON!G11+VILLON!G12+VILLON!G13</f>
        <v>9</v>
      </c>
      <c r="H4" s="9">
        <f>VILLON!H10+VILLON!H11+VILLON!H12+VILLON!H13</f>
        <v>74</v>
      </c>
      <c r="I4" s="9">
        <f>VILLON!I10+VILLON!I11+VILLON!I12+VILLON!I13</f>
        <v>16</v>
      </c>
      <c r="J4" s="9">
        <f>VILLON!J10+VILLON!J11+VILLON!J12+VILLON!J13</f>
        <v>152</v>
      </c>
      <c r="K4" s="9">
        <f>VILLON!K10+VILLON!K11+VILLON!K12+VILLON!K13</f>
        <v>219</v>
      </c>
      <c r="L4" s="9">
        <f>VILLON!L10+VILLON!L11+VILLON!L12+VILLON!L13</f>
        <v>36</v>
      </c>
      <c r="M4" s="9">
        <f>VILLON!M10+VILLON!M11+VILLON!M12+VILLON!M13</f>
        <v>0</v>
      </c>
      <c r="N4" s="9">
        <f>VILLON!N10+VILLON!N11+VILLON!N12+VILLON!N13</f>
        <v>0</v>
      </c>
      <c r="O4" s="9">
        <f>VILLON!O10+VILLON!O11+VILLON!O12+VILLON!O13</f>
        <v>0</v>
      </c>
      <c r="P4" s="9">
        <f>VILLON!P10+VILLON!P11+VILLON!P12+VILLON!P13</f>
        <v>0</v>
      </c>
      <c r="Q4" s="9">
        <f>VILLON!Q10+VILLON!Q11+VILLON!Q12+VILLON!Q13</f>
        <v>0</v>
      </c>
      <c r="R4" s="9">
        <f>VILLON!R10+VILLON!R11+VILLON!R12+VILLON!R13</f>
        <v>883</v>
      </c>
      <c r="S4" s="9">
        <f>VILLON!S10+VILLON!S11+VILLON!S12+VILLON!S13</f>
        <v>114</v>
      </c>
      <c r="T4" s="22">
        <f t="shared" si="0"/>
        <v>1703</v>
      </c>
      <c r="U4" s="22">
        <f t="shared" si="1"/>
        <v>1083</v>
      </c>
      <c r="V4" s="22">
        <f t="shared" si="2"/>
        <v>219</v>
      </c>
      <c r="W4" s="22">
        <f t="shared" si="3"/>
        <v>0</v>
      </c>
      <c r="X4" s="22">
        <f t="shared" si="4"/>
        <v>150</v>
      </c>
      <c r="Y4" s="22">
        <f t="shared" si="5"/>
        <v>251</v>
      </c>
    </row>
    <row r="5" spans="1:25" x14ac:dyDescent="0.3">
      <c r="A5" s="31">
        <v>44652</v>
      </c>
      <c r="B5" s="9">
        <v>1576</v>
      </c>
      <c r="C5" s="9">
        <f>VILLON!C14+VILLON!C15+VILLON!C16+VILLON!C17+VILLON!C18</f>
        <v>366</v>
      </c>
      <c r="D5" s="9">
        <f>VILLON!D14+VILLON!D15+VILLON!D16+VILLON!D17+VILLON!D18</f>
        <v>346</v>
      </c>
      <c r="E5" s="9">
        <f>VILLON!E14+VILLON!E15+VILLON!E16+VILLON!E17+VILLON!E18</f>
        <v>436</v>
      </c>
      <c r="F5" s="9">
        <f>VILLON!F14+VILLON!F15+VILLON!F16+VILLON!F17+VILLON!F18</f>
        <v>361</v>
      </c>
      <c r="G5" s="9">
        <f>VILLON!G14+VILLON!G15+VILLON!G16+VILLON!G17+VILLON!G18</f>
        <v>19</v>
      </c>
      <c r="H5" s="9">
        <f>VILLON!H14+VILLON!H15+VILLON!H16+VILLON!H17+VILLON!H18</f>
        <v>83</v>
      </c>
      <c r="I5" s="9">
        <f>VILLON!I14+VILLON!I15+VILLON!I16+VILLON!I17+VILLON!I18</f>
        <v>13</v>
      </c>
      <c r="J5" s="9">
        <f>VILLON!J14+VILLON!J15+VILLON!J16+VILLON!J17+VILLON!J18</f>
        <v>11</v>
      </c>
      <c r="K5" s="9">
        <f>VILLON!K14+VILLON!K15+VILLON!K16+VILLON!K17+VILLON!K18</f>
        <v>188</v>
      </c>
      <c r="L5" s="9">
        <f>VILLON!L14+VILLON!L15+VILLON!L16+VILLON!L17+VILLON!L18</f>
        <v>69</v>
      </c>
      <c r="M5" s="9">
        <f>VILLON!M14+VILLON!M15+VILLON!M16+VILLON!M17+VILLON!M18</f>
        <v>0</v>
      </c>
      <c r="N5" s="9">
        <f>VILLON!N14+VILLON!N15+VILLON!N16+VILLON!N17+VILLON!N18</f>
        <v>0</v>
      </c>
      <c r="O5" s="9">
        <f>VILLON!O14+VILLON!O15+VILLON!O16+VILLON!O17+VILLON!O18</f>
        <v>0</v>
      </c>
      <c r="P5" s="9">
        <f>VILLON!P14+VILLON!P15+VILLON!P16+VILLON!P17+VILLON!P18</f>
        <v>0</v>
      </c>
      <c r="Q5" s="9">
        <f>VILLON!Q14+VILLON!Q15+VILLON!Q16+VILLON!Q17+VILLON!Q18</f>
        <v>0</v>
      </c>
      <c r="R5" s="9">
        <f>VILLON!R14+VILLON!R15+VILLON!R16+VILLON!R17+VILLON!R18</f>
        <v>747</v>
      </c>
      <c r="S5" s="9">
        <f>VILLON!S14+VILLON!S15+VILLON!S16+VILLON!S17+VILLON!S18</f>
        <v>133</v>
      </c>
      <c r="T5" s="22">
        <f t="shared" si="0"/>
        <v>2025</v>
      </c>
      <c r="U5" s="22">
        <f t="shared" si="1"/>
        <v>1509</v>
      </c>
      <c r="V5" s="22">
        <f t="shared" si="2"/>
        <v>188</v>
      </c>
      <c r="W5" s="22">
        <f t="shared" si="3"/>
        <v>0</v>
      </c>
      <c r="X5" s="22">
        <f t="shared" si="4"/>
        <v>202</v>
      </c>
      <c r="Y5" s="22">
        <f t="shared" si="5"/>
        <v>126</v>
      </c>
    </row>
    <row r="6" spans="1:25" x14ac:dyDescent="0.3">
      <c r="A6" s="31">
        <v>44682</v>
      </c>
      <c r="B6" s="9">
        <v>1870</v>
      </c>
      <c r="C6" s="9">
        <f>VILLON!C19+VILLON!C20+VILLON!C21+VILLON!C22</f>
        <v>327</v>
      </c>
      <c r="D6" s="9">
        <f>VILLON!D19+VILLON!D20+VILLON!D21+VILLON!D22</f>
        <v>320</v>
      </c>
      <c r="E6" s="9">
        <f>VILLON!E19+VILLON!E20+VILLON!E21+VILLON!E22</f>
        <v>341</v>
      </c>
      <c r="F6" s="9">
        <f>VILLON!F19+VILLON!F20+VILLON!F21+VILLON!F22</f>
        <v>326</v>
      </c>
      <c r="G6" s="9">
        <f>VILLON!G19+VILLON!G20+VILLON!G21+VILLON!G22</f>
        <v>16</v>
      </c>
      <c r="H6" s="9">
        <f>VILLON!H19+VILLON!H20+VILLON!H21+VILLON!H22</f>
        <v>86</v>
      </c>
      <c r="I6" s="9">
        <f>VILLON!I19+VILLON!I20+VILLON!I21+VILLON!I22</f>
        <v>20</v>
      </c>
      <c r="J6" s="9">
        <f>VILLON!J19+VILLON!J20+VILLON!J21+VILLON!J22</f>
        <v>10</v>
      </c>
      <c r="K6" s="9">
        <f>VILLON!K19+VILLON!K20+VILLON!K21+VILLON!K22</f>
        <v>260</v>
      </c>
      <c r="L6" s="9">
        <f>VILLON!L19+VILLON!L20+VILLON!L21+VILLON!L22</f>
        <v>28</v>
      </c>
      <c r="M6" s="9">
        <f>VILLON!M19+VILLON!M20+VILLON!M21+VILLON!M22</f>
        <v>0</v>
      </c>
      <c r="N6" s="9">
        <f>VILLON!N19+VILLON!N20+VILLON!N21+VILLON!N22</f>
        <v>0</v>
      </c>
      <c r="O6" s="9">
        <f>VILLON!O19+VILLON!O20+VILLON!O21+VILLON!O22</f>
        <v>0</v>
      </c>
      <c r="P6" s="9">
        <f>VILLON!P19+VILLON!P20+VILLON!P21+VILLON!P22</f>
        <v>0</v>
      </c>
      <c r="Q6" s="9">
        <f>VILLON!Q19+VILLON!Q20+VILLON!Q21+VILLON!Q22</f>
        <v>0</v>
      </c>
      <c r="R6" s="9">
        <f>VILLON!R19+VILLON!R20+VILLON!R21+VILLON!R22</f>
        <v>722</v>
      </c>
      <c r="S6" s="9">
        <f>VILLON!S19+VILLON!S20+VILLON!S21+VILLON!S22</f>
        <v>118</v>
      </c>
      <c r="T6" s="22">
        <f t="shared" si="0"/>
        <v>1852</v>
      </c>
      <c r="U6" s="22">
        <f t="shared" si="1"/>
        <v>1314</v>
      </c>
      <c r="V6" s="22">
        <f t="shared" si="2"/>
        <v>260</v>
      </c>
      <c r="W6" s="22">
        <f t="shared" si="3"/>
        <v>0</v>
      </c>
      <c r="X6" s="22">
        <f t="shared" si="4"/>
        <v>146</v>
      </c>
      <c r="Y6" s="22">
        <f t="shared" si="5"/>
        <v>132</v>
      </c>
    </row>
    <row r="7" spans="1:25" x14ac:dyDescent="0.3">
      <c r="A7" s="31">
        <v>44713</v>
      </c>
      <c r="B7" s="9">
        <v>2022</v>
      </c>
      <c r="C7" s="9">
        <f>VILLON!C23+VILLON!C24+VILLON!C25+VILLON!C26</f>
        <v>338</v>
      </c>
      <c r="D7" s="9">
        <f>VILLON!D23+VILLON!D24+VILLON!D25+VILLON!D26</f>
        <v>270</v>
      </c>
      <c r="E7" s="9">
        <f>VILLON!E23+VILLON!E24+VILLON!E25+VILLON!E26</f>
        <v>302</v>
      </c>
      <c r="F7" s="9">
        <f>VILLON!F23+VILLON!F24+VILLON!F25+VILLON!F26</f>
        <v>282</v>
      </c>
      <c r="G7" s="9">
        <f>VILLON!G23+VILLON!G24+VILLON!G25+VILLON!G26</f>
        <v>69</v>
      </c>
      <c r="H7" s="9">
        <f>VILLON!H23+VILLON!H24+VILLON!H25+VILLON!H26</f>
        <v>130</v>
      </c>
      <c r="I7" s="9">
        <f>VILLON!I23+VILLON!I24+VILLON!I25+VILLON!I26</f>
        <v>23</v>
      </c>
      <c r="J7" s="9">
        <f>VILLON!J23+VILLON!J24+VILLON!J25+VILLON!J26</f>
        <v>6</v>
      </c>
      <c r="K7" s="9">
        <f>VILLON!K23+VILLON!K24+VILLON!K25+VILLON!K26</f>
        <v>253</v>
      </c>
      <c r="L7" s="9">
        <f>VILLON!L23+VILLON!L24+VILLON!L25+VILLON!L26</f>
        <v>33</v>
      </c>
      <c r="M7" s="9">
        <f>VILLON!M23+VILLON!M24+VILLON!M25+VILLON!M26</f>
        <v>0</v>
      </c>
      <c r="N7" s="9">
        <f>VILLON!N23+VILLON!N24+VILLON!N25+VILLON!N26</f>
        <v>0</v>
      </c>
      <c r="O7" s="9">
        <f>VILLON!O23+VILLON!O24+VILLON!O25+VILLON!O26</f>
        <v>0</v>
      </c>
      <c r="P7" s="9">
        <f>VILLON!P23+VILLON!P24+VILLON!P25+VILLON!P26</f>
        <v>0</v>
      </c>
      <c r="Q7" s="9">
        <f>VILLON!Q23+VILLON!Q24+VILLON!Q25+VILLON!Q26</f>
        <v>0</v>
      </c>
      <c r="R7" s="9">
        <f>VILLON!R23+VILLON!R24+VILLON!R25+VILLON!R26</f>
        <v>668</v>
      </c>
      <c r="S7" s="9">
        <f>VILLON!S23+VILLON!S24+VILLON!S25+VILLON!S26</f>
        <v>149</v>
      </c>
      <c r="T7" s="22">
        <f t="shared" si="0"/>
        <v>1855</v>
      </c>
      <c r="U7" s="22">
        <f t="shared" si="1"/>
        <v>1192</v>
      </c>
      <c r="V7" s="22">
        <f t="shared" si="2"/>
        <v>253</v>
      </c>
      <c r="W7" s="22">
        <f t="shared" si="3"/>
        <v>0</v>
      </c>
      <c r="X7" s="22">
        <f t="shared" si="4"/>
        <v>182</v>
      </c>
      <c r="Y7" s="22">
        <f t="shared" si="5"/>
        <v>228</v>
      </c>
    </row>
    <row r="8" spans="1:25" x14ac:dyDescent="0.3">
      <c r="A8" s="31">
        <v>44743</v>
      </c>
      <c r="B8" s="9">
        <v>1640</v>
      </c>
      <c r="C8" s="9">
        <f>VILLON!C27+VILLON!C28+VILLON!C29+VILLON!C30+VILLON!C31</f>
        <v>253</v>
      </c>
      <c r="D8" s="9">
        <f>VILLON!D27+VILLON!D28+VILLON!D29+VILLON!D30+VILLON!D31</f>
        <v>365</v>
      </c>
      <c r="E8" s="9">
        <f>VILLON!E27+VILLON!E28+VILLON!E29+VILLON!E30+VILLON!E31</f>
        <v>271</v>
      </c>
      <c r="F8" s="9">
        <f>VILLON!F27+VILLON!F28+VILLON!F29+VILLON!F30+VILLON!F31</f>
        <v>320</v>
      </c>
      <c r="G8" s="9">
        <f>VILLON!G27+VILLON!G28+VILLON!G29+VILLON!G30+VILLON!G31</f>
        <v>35</v>
      </c>
      <c r="H8" s="9">
        <f>VILLON!H27+VILLON!H28+VILLON!H29+VILLON!H30+VILLON!H31</f>
        <v>174</v>
      </c>
      <c r="I8" s="9">
        <f>VILLON!I27+VILLON!I28+VILLON!I29+VILLON!I30+VILLON!I31</f>
        <v>11</v>
      </c>
      <c r="J8" s="9">
        <f>VILLON!J27+VILLON!J28+VILLON!J29+VILLON!J30+VILLON!J31</f>
        <v>6</v>
      </c>
      <c r="K8" s="9">
        <f>VILLON!K27+VILLON!K28+VILLON!K29+VILLON!K30+VILLON!K31</f>
        <v>204</v>
      </c>
      <c r="L8" s="9">
        <f>VILLON!L27+VILLON!L28+VILLON!L29+VILLON!L30+VILLON!L31</f>
        <v>22</v>
      </c>
      <c r="M8" s="9">
        <f>VILLON!M27+VILLON!M28+VILLON!M29+VILLON!M30+VILLON!M31</f>
        <v>0</v>
      </c>
      <c r="N8" s="9">
        <f>VILLON!N27+VILLON!N28+VILLON!N29+VILLON!N30+VILLON!N31</f>
        <v>0</v>
      </c>
      <c r="O8" s="9">
        <f>VILLON!O27+VILLON!O28+VILLON!O29+VILLON!O30+VILLON!O31</f>
        <v>0</v>
      </c>
      <c r="P8" s="9">
        <f>VILLON!P27+VILLON!P28+VILLON!P29+VILLON!P30+VILLON!P31</f>
        <v>0</v>
      </c>
      <c r="Q8" s="9">
        <f>VILLON!Q27+VILLON!Q28+VILLON!Q29+VILLON!Q30+VILLON!Q31</f>
        <v>0</v>
      </c>
      <c r="R8" s="9">
        <f>VILLON!R27+VILLON!R28+VILLON!R29+VILLON!R30+VILLON!R31</f>
        <v>738</v>
      </c>
      <c r="S8" s="9">
        <f>VILLON!S27+VILLON!S28+VILLON!S29+VILLON!S30+VILLON!S31</f>
        <v>152</v>
      </c>
      <c r="T8" s="22">
        <f t="shared" si="0"/>
        <v>1813</v>
      </c>
      <c r="U8" s="22">
        <f t="shared" si="1"/>
        <v>1209</v>
      </c>
      <c r="V8" s="22">
        <f t="shared" si="2"/>
        <v>204</v>
      </c>
      <c r="W8" s="22">
        <f t="shared" si="3"/>
        <v>0</v>
      </c>
      <c r="X8" s="22">
        <f t="shared" si="4"/>
        <v>174</v>
      </c>
      <c r="Y8" s="22">
        <f t="shared" si="5"/>
        <v>226</v>
      </c>
    </row>
    <row r="9" spans="1:25" x14ac:dyDescent="0.3">
      <c r="A9" s="31">
        <v>44774</v>
      </c>
      <c r="B9" s="9">
        <v>1502</v>
      </c>
      <c r="C9" s="9">
        <f>VILLON!C32+VILLON!C33+VILLON!C34+VILLON!C35</f>
        <v>272</v>
      </c>
      <c r="D9" s="9">
        <f>VILLON!D32+VILLON!D33+VILLON!D34+VILLON!D35</f>
        <v>248</v>
      </c>
      <c r="E9" s="9">
        <f>VILLON!E32+VILLON!E33+VILLON!E34+VILLON!E35</f>
        <v>274</v>
      </c>
      <c r="F9" s="9">
        <f>VILLON!F32+VILLON!F33+VILLON!F34+VILLON!F35</f>
        <v>289</v>
      </c>
      <c r="G9" s="9">
        <f>VILLON!G32+VILLON!G33+VILLON!G34+VILLON!G35</f>
        <v>10</v>
      </c>
      <c r="H9" s="9">
        <f>VILLON!H32+VILLON!H33+VILLON!H34+VILLON!H35</f>
        <v>80</v>
      </c>
      <c r="I9" s="9">
        <f>VILLON!I32+VILLON!I33+VILLON!I34+VILLON!I35</f>
        <v>6</v>
      </c>
      <c r="J9" s="9">
        <f>VILLON!J32+VILLON!J33+VILLON!J34+VILLON!J35</f>
        <v>0</v>
      </c>
      <c r="K9" s="9">
        <f>VILLON!K32+VILLON!K33+VILLON!K34+VILLON!K35</f>
        <v>141</v>
      </c>
      <c r="L9" s="9">
        <f>VILLON!L32+VILLON!L33+VILLON!L34+VILLON!L35</f>
        <v>9</v>
      </c>
      <c r="M9" s="9">
        <f>VILLON!M32+VILLON!M33+VILLON!M34+VILLON!M35</f>
        <v>0</v>
      </c>
      <c r="N9" s="9">
        <f>VILLON!N32+VILLON!N33+VILLON!N34+VILLON!N35</f>
        <v>0</v>
      </c>
      <c r="O9" s="9">
        <f>VILLON!O32+VILLON!O33+VILLON!O34+VILLON!O35</f>
        <v>0</v>
      </c>
      <c r="P9" s="9">
        <f>VILLON!P32+VILLON!P33+VILLON!P34+VILLON!P35</f>
        <v>0</v>
      </c>
      <c r="Q9" s="9">
        <f>VILLON!Q32+VILLON!Q33+VILLON!Q34+VILLON!Q35</f>
        <v>0</v>
      </c>
      <c r="R9" s="9">
        <f>VILLON!R32+VILLON!R33+VILLON!R34+VILLON!R35</f>
        <v>516</v>
      </c>
      <c r="S9" s="9">
        <f>VILLON!S32+VILLON!S33+VILLON!S34+VILLON!S35</f>
        <v>24</v>
      </c>
      <c r="T9" s="22">
        <f t="shared" si="0"/>
        <v>1353</v>
      </c>
      <c r="U9" s="22">
        <f t="shared" si="1"/>
        <v>1083</v>
      </c>
      <c r="V9" s="22">
        <f t="shared" si="2"/>
        <v>141</v>
      </c>
      <c r="W9" s="22">
        <f t="shared" si="3"/>
        <v>0</v>
      </c>
      <c r="X9" s="22">
        <f t="shared" si="4"/>
        <v>33</v>
      </c>
      <c r="Y9" s="22">
        <f t="shared" si="5"/>
        <v>96</v>
      </c>
    </row>
    <row r="10" spans="1:25" x14ac:dyDescent="0.3">
      <c r="A10" s="31">
        <v>44805</v>
      </c>
      <c r="B10" s="9">
        <v>1991</v>
      </c>
      <c r="C10" s="9">
        <f>VILLON!C36+VILLON!C37+VILLON!C38+VILLON!C39+VILLON!C40</f>
        <v>432</v>
      </c>
      <c r="D10" s="9">
        <f>VILLON!D36+VILLON!D37+VILLON!D38+VILLON!D39+VILLON!D40</f>
        <v>389</v>
      </c>
      <c r="E10" s="9">
        <f>VILLON!E36+VILLON!E37+VILLON!E38+VILLON!E39+VILLON!E40</f>
        <v>351</v>
      </c>
      <c r="F10" s="9">
        <f>VILLON!F36+VILLON!F37+VILLON!F38+VILLON!F39+VILLON!F40</f>
        <v>360</v>
      </c>
      <c r="G10" s="9">
        <f>VILLON!G36+VILLON!G37+VILLON!G38+VILLON!G39+VILLON!G40</f>
        <v>14</v>
      </c>
      <c r="H10" s="9">
        <f>VILLON!H36+VILLON!H37+VILLON!H38+VILLON!H39+VILLON!H40</f>
        <v>96</v>
      </c>
      <c r="I10" s="9">
        <f>VILLON!I36+VILLON!I37+VILLON!I38+VILLON!I39+VILLON!I40</f>
        <v>45</v>
      </c>
      <c r="J10" s="9">
        <f>VILLON!J36+VILLON!J37+VILLON!J38+VILLON!J39+VILLON!J40</f>
        <v>4</v>
      </c>
      <c r="K10" s="9">
        <f>VILLON!K36+VILLON!K37+VILLON!K38+VILLON!K39+VILLON!K40</f>
        <v>259</v>
      </c>
      <c r="L10" s="9">
        <f>VILLON!L36+VILLON!L37+VILLON!L38+VILLON!L39+VILLON!L40</f>
        <v>10</v>
      </c>
      <c r="M10" s="9">
        <f>VILLON!M36+VILLON!M37+VILLON!M38+VILLON!M39+VILLON!M40</f>
        <v>0</v>
      </c>
      <c r="N10" s="9">
        <f>VILLON!N36+VILLON!N37+VILLON!N38+VILLON!N39+VILLON!N40</f>
        <v>0</v>
      </c>
      <c r="O10" s="9">
        <f>VILLON!O36+VILLON!O37+VILLON!O38+VILLON!O39+VILLON!O40</f>
        <v>0</v>
      </c>
      <c r="P10" s="9">
        <f>VILLON!P36+VILLON!P37+VILLON!P38+VILLON!P39+VILLON!P40</f>
        <v>0</v>
      </c>
      <c r="Q10" s="9">
        <f>VILLON!Q36+VILLON!Q37+VILLON!Q38+VILLON!Q39+VILLON!Q40</f>
        <v>0</v>
      </c>
      <c r="R10" s="9">
        <f>VILLON!R36+VILLON!R37+VILLON!R38+VILLON!R39+VILLON!R40</f>
        <v>1070</v>
      </c>
      <c r="S10" s="9">
        <f>VILLON!S36+VILLON!S37+VILLON!S38+VILLON!S39+VILLON!S40</f>
        <v>1</v>
      </c>
      <c r="T10" s="22">
        <f t="shared" si="0"/>
        <v>1961</v>
      </c>
      <c r="U10" s="22">
        <f t="shared" si="1"/>
        <v>1532</v>
      </c>
      <c r="V10" s="22">
        <f t="shared" si="2"/>
        <v>259</v>
      </c>
      <c r="W10" s="22">
        <f t="shared" si="3"/>
        <v>0</v>
      </c>
      <c r="X10" s="22">
        <f t="shared" si="4"/>
        <v>11</v>
      </c>
      <c r="Y10" s="22">
        <f t="shared" si="5"/>
        <v>159</v>
      </c>
    </row>
    <row r="11" spans="1:25" x14ac:dyDescent="0.3">
      <c r="A11" s="31">
        <v>44835</v>
      </c>
      <c r="B11" s="9">
        <v>1915</v>
      </c>
      <c r="C11" s="9">
        <f>VILLON!C41+VILLON!C42+VILLON!C43+VILLON!C44</f>
        <v>249</v>
      </c>
      <c r="D11" s="9">
        <f>VILLON!D41+VILLON!D42+VILLON!D43+VILLON!D44</f>
        <v>272</v>
      </c>
      <c r="E11" s="9">
        <f>VILLON!E41+VILLON!E42+VILLON!E43+VILLON!E44</f>
        <v>260</v>
      </c>
      <c r="F11" s="9">
        <f>VILLON!F41+VILLON!F42+VILLON!F43+VILLON!F44</f>
        <v>267</v>
      </c>
      <c r="G11" s="9">
        <f>VILLON!G41+VILLON!G42+VILLON!G43+VILLON!G44</f>
        <v>27</v>
      </c>
      <c r="H11" s="9">
        <f>VILLON!H41+VILLON!H42+VILLON!H43+VILLON!H44</f>
        <v>76</v>
      </c>
      <c r="I11" s="9">
        <f>VILLON!I41+VILLON!I42+VILLON!I43+VILLON!I44</f>
        <v>34</v>
      </c>
      <c r="J11" s="9">
        <f>VILLON!J41+VILLON!J42+VILLON!J43+VILLON!J44</f>
        <v>2</v>
      </c>
      <c r="K11" s="9">
        <f>VILLON!K41+VILLON!K42+VILLON!K43+VILLON!K44</f>
        <v>226</v>
      </c>
      <c r="L11" s="9">
        <f>VILLON!L41+VILLON!L42+VILLON!L43+VILLON!L44</f>
        <v>12</v>
      </c>
      <c r="M11" s="9">
        <f>VILLON!M41+VILLON!M42+VILLON!M43+VILLON!M44</f>
        <v>0</v>
      </c>
      <c r="N11" s="9">
        <f>VILLON!N41+VILLON!N42+VILLON!N43+VILLON!N44</f>
        <v>0</v>
      </c>
      <c r="O11" s="9">
        <f>VILLON!O41+VILLON!O42+VILLON!O43+VILLON!O44</f>
        <v>0</v>
      </c>
      <c r="P11" s="9">
        <f>VILLON!P41+VILLON!P42+VILLON!P43+VILLON!P44</f>
        <v>0</v>
      </c>
      <c r="Q11" s="9">
        <f>VILLON!Q41+VILLON!Q42+VILLON!Q43+VILLON!Q44</f>
        <v>0</v>
      </c>
      <c r="R11" s="9">
        <f>VILLON!R41+VILLON!R42+VILLON!R43+VILLON!R44</f>
        <v>677</v>
      </c>
      <c r="S11" s="9">
        <f>VILLON!S41+VILLON!S42+VILLON!S43+VILLON!S44</f>
        <v>57</v>
      </c>
      <c r="T11" s="22">
        <f t="shared" si="0"/>
        <v>1482</v>
      </c>
      <c r="U11" s="22">
        <f t="shared" si="1"/>
        <v>1048</v>
      </c>
      <c r="V11" s="22">
        <f t="shared" si="2"/>
        <v>226</v>
      </c>
      <c r="W11" s="22">
        <f t="shared" si="3"/>
        <v>0</v>
      </c>
      <c r="X11" s="22">
        <f t="shared" si="4"/>
        <v>69</v>
      </c>
      <c r="Y11" s="22">
        <f t="shared" si="5"/>
        <v>139</v>
      </c>
    </row>
    <row r="12" spans="1:25" x14ac:dyDescent="0.3">
      <c r="A12" s="31">
        <v>44866</v>
      </c>
      <c r="B12" s="9">
        <v>1818</v>
      </c>
      <c r="C12" s="9">
        <f>VILLON!C45+VILLON!C46+VILLON!C47+VILLON!C48</f>
        <v>299</v>
      </c>
      <c r="D12" s="9">
        <f>VILLON!D45+VILLON!D46+VILLON!D47+VILLON!D48</f>
        <v>300</v>
      </c>
      <c r="E12" s="9">
        <f>VILLON!E45+VILLON!E46+VILLON!E47+VILLON!E48</f>
        <v>330</v>
      </c>
      <c r="F12" s="9">
        <f>VILLON!F45+VILLON!F46+VILLON!F47+VILLON!F48</f>
        <v>269</v>
      </c>
      <c r="G12" s="9">
        <f>VILLON!G45+VILLON!G46+VILLON!G47+VILLON!G48</f>
        <v>15</v>
      </c>
      <c r="H12" s="9">
        <f>VILLON!H45+VILLON!H46+VILLON!H47+VILLON!H48</f>
        <v>60</v>
      </c>
      <c r="I12" s="9">
        <f>VILLON!I45+VILLON!I46+VILLON!I47+VILLON!I48</f>
        <v>69</v>
      </c>
      <c r="J12" s="9">
        <f>VILLON!J45+VILLON!J46+VILLON!J47+VILLON!J48</f>
        <v>1</v>
      </c>
      <c r="K12" s="9">
        <f>VILLON!K45+VILLON!K46+VILLON!K47+VILLON!K48</f>
        <v>151</v>
      </c>
      <c r="L12" s="9">
        <f>VILLON!L45+VILLON!L46+VILLON!L47+VILLON!L48</f>
        <v>4</v>
      </c>
      <c r="M12" s="9">
        <f>VILLON!M45+VILLON!M46+VILLON!M47+VILLON!M48</f>
        <v>0</v>
      </c>
      <c r="N12" s="9">
        <f>VILLON!N45+VILLON!N46+VILLON!N47+VILLON!N48</f>
        <v>0</v>
      </c>
      <c r="O12" s="9">
        <f>VILLON!O45+VILLON!O46+VILLON!O47+VILLON!O48</f>
        <v>0</v>
      </c>
      <c r="P12" s="9">
        <f>VILLON!P45+VILLON!P46+VILLON!P47+VILLON!P48</f>
        <v>0</v>
      </c>
      <c r="Q12" s="9">
        <f>VILLON!Q45+VILLON!Q46+VILLON!Q47+VILLON!Q48</f>
        <v>0</v>
      </c>
      <c r="R12" s="9">
        <f>VILLON!R45+VILLON!R46+VILLON!R47+VILLON!R48</f>
        <v>595</v>
      </c>
      <c r="S12" s="9">
        <f>VILLON!S45+VILLON!S46+VILLON!S47+VILLON!S48</f>
        <v>65</v>
      </c>
      <c r="T12" s="22">
        <f t="shared" si="0"/>
        <v>1563</v>
      </c>
      <c r="U12" s="22">
        <f t="shared" si="1"/>
        <v>1198</v>
      </c>
      <c r="V12" s="22">
        <f t="shared" si="2"/>
        <v>151</v>
      </c>
      <c r="W12" s="22">
        <f t="shared" si="3"/>
        <v>0</v>
      </c>
      <c r="X12" s="22">
        <f t="shared" si="4"/>
        <v>69</v>
      </c>
      <c r="Y12" s="22">
        <f t="shared" si="5"/>
        <v>145</v>
      </c>
    </row>
    <row r="13" spans="1:25" x14ac:dyDescent="0.3">
      <c r="A13" s="31">
        <v>44896</v>
      </c>
      <c r="B13" s="9">
        <v>1649</v>
      </c>
      <c r="C13" s="9">
        <f>VILLON!C49+VILLON!C50+VILLON!C51+VILLON!C52+VILLON!C53</f>
        <v>286</v>
      </c>
      <c r="D13" s="9">
        <f>VILLON!D49+VILLON!D50+VILLON!D51+VILLON!D52+VILLON!D53</f>
        <v>297</v>
      </c>
      <c r="E13" s="9">
        <f>VILLON!E49+VILLON!E50+VILLON!E51+VILLON!E52+VILLON!E53</f>
        <v>279</v>
      </c>
      <c r="F13" s="9">
        <f>VILLON!F49+VILLON!F50+VILLON!F51+VILLON!F52+VILLON!F53</f>
        <v>283</v>
      </c>
      <c r="G13" s="9">
        <f>VILLON!G49+VILLON!G50+VILLON!G51+VILLON!G52+VILLON!G53</f>
        <v>17</v>
      </c>
      <c r="H13" s="9">
        <f>VILLON!H49+VILLON!H50+VILLON!H51+VILLON!H52+VILLON!H53</f>
        <v>91</v>
      </c>
      <c r="I13" s="9">
        <f>VILLON!I49+VILLON!I50+VILLON!I51+VILLON!I52+VILLON!I53</f>
        <v>32</v>
      </c>
      <c r="J13" s="9">
        <f>VILLON!J49+VILLON!J50+VILLON!J51+VILLON!J52+VILLON!J53</f>
        <v>2</v>
      </c>
      <c r="K13" s="9">
        <f>VILLON!K49+VILLON!K50+VILLON!K51+VILLON!K52+VILLON!K53</f>
        <v>175</v>
      </c>
      <c r="L13" s="9">
        <f>VILLON!L49+VILLON!L50+VILLON!L51+VILLON!L52+VILLON!L53</f>
        <v>42</v>
      </c>
      <c r="M13" s="9">
        <f>VILLON!M49+VILLON!M50+VILLON!M51+VILLON!M52+VILLON!M53</f>
        <v>0</v>
      </c>
      <c r="N13" s="9">
        <f>VILLON!N49+VILLON!N50+VILLON!N51+VILLON!N52+VILLON!N53</f>
        <v>0</v>
      </c>
      <c r="O13" s="9">
        <f>VILLON!O49+VILLON!O50+VILLON!O51+VILLON!O52+VILLON!O53</f>
        <v>0</v>
      </c>
      <c r="P13" s="9">
        <f>VILLON!P49+VILLON!P50+VILLON!P51+VILLON!P52+VILLON!P53</f>
        <v>0</v>
      </c>
      <c r="Q13" s="9">
        <f>VILLON!Q49+VILLON!Q50+VILLON!Q51+VILLON!Q52+VILLON!Q53</f>
        <v>0</v>
      </c>
      <c r="R13" s="9">
        <f>VILLON!R49+VILLON!R50+VILLON!R51+VILLON!R52+VILLON!R53</f>
        <v>673</v>
      </c>
      <c r="S13" s="9">
        <f>VILLON!S49+VILLON!S50+VILLON!S51+VILLON!S52+VILLON!S53</f>
        <v>77</v>
      </c>
      <c r="T13" s="22">
        <f t="shared" si="0"/>
        <v>1581</v>
      </c>
      <c r="U13" s="22">
        <f t="shared" si="1"/>
        <v>1145</v>
      </c>
      <c r="V13" s="22">
        <f t="shared" si="2"/>
        <v>175</v>
      </c>
      <c r="W13" s="22">
        <f t="shared" si="3"/>
        <v>0</v>
      </c>
      <c r="X13" s="22">
        <f t="shared" si="4"/>
        <v>119</v>
      </c>
      <c r="Y13" s="22">
        <f t="shared" si="5"/>
        <v>142</v>
      </c>
    </row>
    <row r="14" spans="1:25" x14ac:dyDescent="0.3">
      <c r="A14" s="8" t="s">
        <v>73</v>
      </c>
      <c r="B14" s="11">
        <f t="shared" ref="B14:W14" si="6">SUM(B2:B13)</f>
        <v>22056</v>
      </c>
      <c r="C14" s="11">
        <f t="shared" si="6"/>
        <v>3725</v>
      </c>
      <c r="D14" s="11">
        <f t="shared" si="6"/>
        <v>3563</v>
      </c>
      <c r="E14" s="11">
        <f t="shared" si="6"/>
        <v>3599</v>
      </c>
      <c r="F14" s="11">
        <f t="shared" si="6"/>
        <v>3386</v>
      </c>
      <c r="G14" s="11">
        <f t="shared" si="6"/>
        <v>306</v>
      </c>
      <c r="H14" s="11">
        <f t="shared" si="6"/>
        <v>1083</v>
      </c>
      <c r="I14" s="11">
        <f t="shared" si="6"/>
        <v>317</v>
      </c>
      <c r="J14" s="11">
        <f>SUM(J2:J13)</f>
        <v>298</v>
      </c>
      <c r="K14" s="11">
        <f t="shared" si="6"/>
        <v>2430</v>
      </c>
      <c r="L14" s="11">
        <f t="shared" si="6"/>
        <v>514</v>
      </c>
      <c r="M14" s="11">
        <f t="shared" si="6"/>
        <v>0</v>
      </c>
      <c r="N14" s="11">
        <f t="shared" si="6"/>
        <v>0</v>
      </c>
      <c r="O14" s="11">
        <f t="shared" si="6"/>
        <v>0</v>
      </c>
      <c r="P14" s="11">
        <f t="shared" si="6"/>
        <v>0</v>
      </c>
      <c r="Q14" s="11">
        <f t="shared" si="6"/>
        <v>0</v>
      </c>
      <c r="R14" s="11">
        <f t="shared" si="6"/>
        <v>8861</v>
      </c>
      <c r="S14" s="11">
        <f>SUM(S2:S13)</f>
        <v>1207</v>
      </c>
      <c r="T14" s="11">
        <f>SUM(T2:T13)</f>
        <v>20428</v>
      </c>
      <c r="U14" s="11">
        <f t="shared" si="6"/>
        <v>14273</v>
      </c>
      <c r="V14" s="11">
        <f t="shared" si="6"/>
        <v>2430</v>
      </c>
      <c r="W14" s="11">
        <f t="shared" si="6"/>
        <v>0</v>
      </c>
      <c r="X14" s="11">
        <f>SUM(X2:X13)</f>
        <v>1721</v>
      </c>
      <c r="Y14" s="11">
        <f>SUM(Y2:Y13)</f>
        <v>2004</v>
      </c>
    </row>
    <row r="17" spans="3:3" x14ac:dyDescent="0.3">
      <c r="C17" s="43"/>
    </row>
    <row r="18" spans="3:3" x14ac:dyDescent="0.3">
      <c r="C18" s="43"/>
    </row>
  </sheetData>
  <pageMargins left="0.7" right="0.7" top="0.75" bottom="0.75" header="0.3" footer="0.3"/>
  <pageSetup paperSize="8" scale="6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18"/>
  <sheetViews>
    <sheetView topLeftCell="C1" workbookViewId="0">
      <selection activeCell="T2" sqref="T2:Y14"/>
    </sheetView>
  </sheetViews>
  <sheetFormatPr baseColWidth="10" defaultColWidth="18" defaultRowHeight="14.4" x14ac:dyDescent="0.3"/>
  <cols>
    <col min="1" max="1" width="16.6640625" bestFit="1" customWidth="1"/>
    <col min="2" max="2" width="15.44140625" bestFit="1" customWidth="1"/>
    <col min="3" max="3" width="11.5546875" bestFit="1" customWidth="1"/>
    <col min="4" max="4" width="8.33203125" bestFit="1" customWidth="1"/>
    <col min="5" max="5" width="11.5546875" bestFit="1" customWidth="1"/>
    <col min="6" max="6" width="9.6640625" bestFit="1" customWidth="1"/>
    <col min="7" max="7" width="15.6640625" bestFit="1" customWidth="1"/>
    <col min="8" max="8" width="11.5546875" bestFit="1" customWidth="1"/>
    <col min="9" max="9" width="15.6640625" bestFit="1" customWidth="1"/>
    <col min="10" max="10" width="10.44140625" bestFit="1" customWidth="1"/>
    <col min="11" max="11" width="15.44140625" bestFit="1" customWidth="1"/>
    <col min="12" max="12" width="10.44140625" bestFit="1" customWidth="1"/>
    <col min="13" max="14" width="11" bestFit="1" customWidth="1"/>
    <col min="15" max="15" width="14.33203125" bestFit="1" customWidth="1"/>
    <col min="16" max="16" width="12.33203125" bestFit="1" customWidth="1"/>
    <col min="17" max="17" width="7.5546875" bestFit="1" customWidth="1"/>
    <col min="18" max="18" width="15.6640625" bestFit="1" customWidth="1"/>
    <col min="19" max="19" width="10.33203125" bestFit="1" customWidth="1"/>
    <col min="20" max="20" width="11" bestFit="1" customWidth="1"/>
    <col min="21" max="21" width="9.6640625" bestFit="1" customWidth="1"/>
    <col min="22" max="22" width="10.33203125" bestFit="1" customWidth="1"/>
    <col min="23" max="23" width="11" bestFit="1" customWidth="1"/>
    <col min="24" max="24" width="7.33203125" bestFit="1" customWidth="1"/>
    <col min="25" max="25" width="8.33203125" bestFit="1" customWidth="1"/>
  </cols>
  <sheetData>
    <row r="1" spans="1:25" ht="43.2" x14ac:dyDescent="0.3">
      <c r="A1" s="8" t="s">
        <v>84</v>
      </c>
      <c r="B1" s="8" t="s">
        <v>1</v>
      </c>
      <c r="C1" s="26" t="s">
        <v>130</v>
      </c>
      <c r="D1" s="26" t="s">
        <v>131</v>
      </c>
      <c r="E1" s="26" t="s">
        <v>129</v>
      </c>
      <c r="F1" s="26" t="s">
        <v>132</v>
      </c>
      <c r="G1" s="8" t="s">
        <v>2</v>
      </c>
      <c r="H1" s="8" t="s">
        <v>3</v>
      </c>
      <c r="I1" s="8" t="s">
        <v>4</v>
      </c>
      <c r="J1" s="8" t="s">
        <v>5</v>
      </c>
      <c r="K1" s="8" t="s">
        <v>6</v>
      </c>
      <c r="L1" s="8" t="s">
        <v>7</v>
      </c>
      <c r="M1" s="8" t="s">
        <v>8</v>
      </c>
      <c r="N1" s="8" t="s">
        <v>9</v>
      </c>
      <c r="O1" s="8" t="s">
        <v>10</v>
      </c>
      <c r="P1" s="8" t="s">
        <v>11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77</v>
      </c>
      <c r="V1" s="8" t="s">
        <v>16</v>
      </c>
      <c r="W1" s="8" t="s">
        <v>17</v>
      </c>
      <c r="X1" s="8" t="s">
        <v>18</v>
      </c>
      <c r="Y1" s="8" t="s">
        <v>19</v>
      </c>
    </row>
    <row r="2" spans="1:25" x14ac:dyDescent="0.3">
      <c r="A2" s="31">
        <v>44562</v>
      </c>
      <c r="B2" s="9">
        <v>2887</v>
      </c>
      <c r="C2" s="9">
        <f>MOSSON!C2+MOSSON!C3+MOSSON!C4+MOSSON!C5</f>
        <v>342</v>
      </c>
      <c r="D2" s="9">
        <f>MOSSON!D2+MOSSON!D3+MOSSON!D4+MOSSON!D5</f>
        <v>255</v>
      </c>
      <c r="E2" s="9">
        <f>MOSSON!E2+MOSSON!E3+MOSSON!E4+MOSSON!E5</f>
        <v>254</v>
      </c>
      <c r="F2" s="9">
        <f>MOSSON!F2+MOSSON!F3+MOSSON!F4+MOSSON!F5</f>
        <v>253</v>
      </c>
      <c r="G2" s="9">
        <f>MOSSON!G2+MOSSON!G3+MOSSON!G4+MOSSON!G5</f>
        <v>14</v>
      </c>
      <c r="H2" s="9">
        <f>MOSSON!H2+MOSSON!H3+MOSSON!H4+MOSSON!H5</f>
        <v>52</v>
      </c>
      <c r="I2" s="9">
        <f>MOSSON!I2+MOSSON!I3+MOSSON!I4+MOSSON!I5</f>
        <v>32</v>
      </c>
      <c r="J2" s="9">
        <f>MOSSON!J2+MOSSON!J3+MOSSON!J4+MOSSON!J5</f>
        <v>33</v>
      </c>
      <c r="K2" s="9">
        <f>MOSSON!K2+MOSSON!K3+MOSSON!K4+MOSSON!K5</f>
        <v>300</v>
      </c>
      <c r="L2" s="9">
        <f>MOSSON!L2+MOSSON!L3+MOSSON!L4+MOSSON!L5</f>
        <v>86</v>
      </c>
      <c r="M2" s="9">
        <f>MOSSON!M2+MOSSON!M3+MOSSON!M4+MOSSON!M5</f>
        <v>0</v>
      </c>
      <c r="N2" s="9">
        <f>MOSSON!N2+MOSSON!N3+MOSSON!N4+MOSSON!N5</f>
        <v>0</v>
      </c>
      <c r="O2" s="9">
        <f>MOSSON!O2+MOSSON!O3+MOSSON!O4+MOSSON!O5</f>
        <v>0</v>
      </c>
      <c r="P2" s="9">
        <f>MOSSON!P2+MOSSON!P3+MOSSON!P4+MOSSON!P5</f>
        <v>0</v>
      </c>
      <c r="Q2" s="9">
        <f>MOSSON!Q2+MOSSON!Q3+MOSSON!Q4+MOSSON!Q5</f>
        <v>0</v>
      </c>
      <c r="R2" s="9">
        <f>MOSSON!R2+MOSSON!R3+MOSSON!R4+MOSSON!R5</f>
        <v>1084</v>
      </c>
      <c r="S2" s="9">
        <f>MOSSON!S2+MOSSON!S3+MOSSON!S4+MOSSON!S5</f>
        <v>411</v>
      </c>
      <c r="T2" s="22">
        <f t="shared" ref="T2:T13" si="0">SUM(C2:S2)-R2</f>
        <v>2032</v>
      </c>
      <c r="U2" s="22">
        <f>C2+D2+E2+F2</f>
        <v>1104</v>
      </c>
      <c r="V2" s="22">
        <f>K2</f>
        <v>300</v>
      </c>
      <c r="W2" s="22">
        <f>M2+N2</f>
        <v>0</v>
      </c>
      <c r="X2" s="22">
        <f>L2+S2</f>
        <v>497</v>
      </c>
      <c r="Y2" s="22">
        <f>G2+H2+I2+J2+O2+P2+Q2</f>
        <v>131</v>
      </c>
    </row>
    <row r="3" spans="1:25" x14ac:dyDescent="0.3">
      <c r="A3" s="31">
        <v>44593</v>
      </c>
      <c r="B3" s="9">
        <v>2819</v>
      </c>
      <c r="C3" s="9">
        <f>MOSSON!C6+MOSSON!C7+MOSSON!C8+MOSSON!C9</f>
        <v>373</v>
      </c>
      <c r="D3" s="9">
        <f>MOSSON!D6+MOSSON!D7+MOSSON!D8+MOSSON!D9</f>
        <v>364</v>
      </c>
      <c r="E3" s="9">
        <f>MOSSON!E6+MOSSON!E7+MOSSON!E8+MOSSON!E9</f>
        <v>303</v>
      </c>
      <c r="F3" s="9">
        <f>MOSSON!F6+MOSSON!F7+MOSSON!F8+MOSSON!F9</f>
        <v>262</v>
      </c>
      <c r="G3" s="9">
        <f>MOSSON!G6+MOSSON!G7+MOSSON!G8+MOSSON!G9</f>
        <v>24</v>
      </c>
      <c r="H3" s="9">
        <f>MOSSON!H6+MOSSON!H7+MOSSON!H8+MOSSON!H9</f>
        <v>56</v>
      </c>
      <c r="I3" s="9">
        <f>MOSSON!I6+MOSSON!I7+MOSSON!I8+MOSSON!I9</f>
        <v>36</v>
      </c>
      <c r="J3" s="9">
        <f>MOSSON!J6+MOSSON!J7+MOSSON!J8+MOSSON!J9</f>
        <v>68</v>
      </c>
      <c r="K3" s="9">
        <f>MOSSON!K6+MOSSON!K7+MOSSON!K8+MOSSON!K9</f>
        <v>341</v>
      </c>
      <c r="L3" s="9">
        <f>MOSSON!L6+MOSSON!L7+MOSSON!L8+MOSSON!L9</f>
        <v>339</v>
      </c>
      <c r="M3" s="9">
        <f>MOSSON!M6+MOSSON!M7+MOSSON!M8+MOSSON!M9</f>
        <v>0</v>
      </c>
      <c r="N3" s="9">
        <f>MOSSON!N6+MOSSON!N7+MOSSON!N8+MOSSON!N9</f>
        <v>0</v>
      </c>
      <c r="O3" s="9">
        <f>MOSSON!O6+MOSSON!O7+MOSSON!O8+MOSSON!O9</f>
        <v>0</v>
      </c>
      <c r="P3" s="9">
        <f>MOSSON!P6+MOSSON!P7+MOSSON!P8+MOSSON!P9</f>
        <v>0</v>
      </c>
      <c r="Q3" s="9">
        <f>MOSSON!Q6+MOSSON!Q7+MOSSON!Q8+MOSSON!Q9</f>
        <v>0</v>
      </c>
      <c r="R3" s="9">
        <f>MOSSON!R6+MOSSON!R7+MOSSON!R8+MOSSON!R9</f>
        <v>937</v>
      </c>
      <c r="S3" s="9">
        <f>MOSSON!S6+MOSSON!S7+MOSSON!S8+MOSSON!S9</f>
        <v>322</v>
      </c>
      <c r="T3" s="22">
        <f t="shared" si="0"/>
        <v>2488</v>
      </c>
      <c r="U3" s="22">
        <f t="shared" ref="U3:U13" si="1">C3+D3+E3+F3</f>
        <v>1302</v>
      </c>
      <c r="V3" s="22">
        <f t="shared" ref="V3:V13" si="2">K3</f>
        <v>341</v>
      </c>
      <c r="W3" s="22">
        <f t="shared" ref="W3:W13" si="3">M3+N3</f>
        <v>0</v>
      </c>
      <c r="X3" s="22">
        <f t="shared" ref="X3:X13" si="4">L3+S3</f>
        <v>661</v>
      </c>
      <c r="Y3" s="22">
        <f t="shared" ref="Y3:Y13" si="5">G3+H3+I3+J3+O3+P3+Q3</f>
        <v>184</v>
      </c>
    </row>
    <row r="4" spans="1:25" x14ac:dyDescent="0.3">
      <c r="A4" s="31">
        <v>44621</v>
      </c>
      <c r="B4" s="9">
        <v>3009</v>
      </c>
      <c r="C4" s="9">
        <f>MOSSON!C10+MOSSON!C11+MOSSON!C12+MOSSON!C13</f>
        <v>357</v>
      </c>
      <c r="D4" s="9">
        <f>MOSSON!D10+MOSSON!D11+MOSSON!D12+MOSSON!D13</f>
        <v>365</v>
      </c>
      <c r="E4" s="9">
        <f>MOSSON!E10+MOSSON!E11+MOSSON!E12+MOSSON!E13</f>
        <v>299</v>
      </c>
      <c r="F4" s="9">
        <f>MOSSON!F10+MOSSON!F11+MOSSON!F12+MOSSON!F13</f>
        <v>286</v>
      </c>
      <c r="G4" s="9">
        <f>MOSSON!G10+MOSSON!G11+MOSSON!G12+MOSSON!G13</f>
        <v>17</v>
      </c>
      <c r="H4" s="9">
        <f>MOSSON!H10+MOSSON!H11+MOSSON!H12+MOSSON!H13</f>
        <v>84</v>
      </c>
      <c r="I4" s="9">
        <f>MOSSON!I10+MOSSON!I11+MOSSON!I12+MOSSON!I13</f>
        <v>21</v>
      </c>
      <c r="J4" s="9">
        <f>MOSSON!J10+MOSSON!J11+MOSSON!J12+MOSSON!J13</f>
        <v>110</v>
      </c>
      <c r="K4" s="9">
        <f>MOSSON!K10+MOSSON!K11+MOSSON!K12+MOSSON!K13</f>
        <v>326</v>
      </c>
      <c r="L4" s="9">
        <f>MOSSON!L10+MOSSON!L11+MOSSON!L12+MOSSON!L13</f>
        <v>49</v>
      </c>
      <c r="M4" s="9">
        <f>MOSSON!M10+MOSSON!M11+MOSSON!M12+MOSSON!M13</f>
        <v>0</v>
      </c>
      <c r="N4" s="9">
        <f>MOSSON!N10+MOSSON!N11+MOSSON!N12+MOSSON!N13</f>
        <v>0</v>
      </c>
      <c r="O4" s="9">
        <f>MOSSON!O10+MOSSON!O11+MOSSON!O12+MOSSON!O13</f>
        <v>0</v>
      </c>
      <c r="P4" s="9">
        <f>MOSSON!P10+MOSSON!P11+MOSSON!P12+MOSSON!P13</f>
        <v>0</v>
      </c>
      <c r="Q4" s="9">
        <f>MOSSON!Q10+MOSSON!Q11+MOSSON!Q12+MOSSON!Q13</f>
        <v>0</v>
      </c>
      <c r="R4" s="9">
        <f>MOSSON!R10+MOSSON!R11+MOSSON!R12+MOSSON!R13</f>
        <v>1048</v>
      </c>
      <c r="S4" s="9">
        <f>MOSSON!S10+MOSSON!S11+MOSSON!S12+MOSSON!S13</f>
        <v>290</v>
      </c>
      <c r="T4" s="22">
        <f t="shared" si="0"/>
        <v>2204</v>
      </c>
      <c r="U4" s="22">
        <f t="shared" si="1"/>
        <v>1307</v>
      </c>
      <c r="V4" s="22">
        <f t="shared" si="2"/>
        <v>326</v>
      </c>
      <c r="W4" s="22">
        <f t="shared" si="3"/>
        <v>0</v>
      </c>
      <c r="X4" s="22">
        <f t="shared" si="4"/>
        <v>339</v>
      </c>
      <c r="Y4" s="22">
        <f t="shared" si="5"/>
        <v>232</v>
      </c>
    </row>
    <row r="5" spans="1:25" x14ac:dyDescent="0.3">
      <c r="A5" s="31">
        <v>44652</v>
      </c>
      <c r="B5" s="9">
        <v>2689</v>
      </c>
      <c r="C5" s="9">
        <f>MOSSON!C14+MOSSON!C15+MOSSON!C16+MOSSON!C17+MOSSON!C18</f>
        <v>440</v>
      </c>
      <c r="D5" s="9">
        <f>MOSSON!D14+MOSSON!D15+MOSSON!D16+MOSSON!D17+MOSSON!D18</f>
        <v>446</v>
      </c>
      <c r="E5" s="9">
        <f>MOSSON!E14+MOSSON!E15+MOSSON!E16+MOSSON!E17+MOSSON!E18</f>
        <v>445</v>
      </c>
      <c r="F5" s="9">
        <f>MOSSON!F14+MOSSON!F15+MOSSON!F16+MOSSON!F17+MOSSON!F18</f>
        <v>385</v>
      </c>
      <c r="G5" s="9">
        <f>MOSSON!G14+MOSSON!G15+MOSSON!G16+MOSSON!G17+MOSSON!G18</f>
        <v>23</v>
      </c>
      <c r="H5" s="9">
        <f>MOSSON!H14+MOSSON!H15+MOSSON!H16+MOSSON!H17+MOSSON!H18</f>
        <v>79</v>
      </c>
      <c r="I5" s="9">
        <f>MOSSON!I14+MOSSON!I15+MOSSON!I16+MOSSON!I17+MOSSON!I18</f>
        <v>39</v>
      </c>
      <c r="J5" s="9">
        <f>MOSSON!J14+MOSSON!J15+MOSSON!J16+MOSSON!J17+MOSSON!J18</f>
        <v>15</v>
      </c>
      <c r="K5" s="9">
        <f>MOSSON!K14+MOSSON!K15+MOSSON!K16+MOSSON!K17+MOSSON!K18</f>
        <v>452</v>
      </c>
      <c r="L5" s="9">
        <f>MOSSON!L14+MOSSON!L15+MOSSON!L16+MOSSON!L17+MOSSON!L18</f>
        <v>177</v>
      </c>
      <c r="M5" s="9">
        <f>MOSSON!M14+MOSSON!M15+MOSSON!M16+MOSSON!M17+MOSSON!M18</f>
        <v>0</v>
      </c>
      <c r="N5" s="9">
        <f>MOSSON!N14+MOSSON!N15+MOSSON!N16+MOSSON!N17+MOSSON!N18</f>
        <v>0</v>
      </c>
      <c r="O5" s="9">
        <f>MOSSON!O14+MOSSON!O15+MOSSON!O16+MOSSON!O17+MOSSON!O18</f>
        <v>0</v>
      </c>
      <c r="P5" s="9">
        <f>MOSSON!P14+MOSSON!P15+MOSSON!P16+MOSSON!P17+MOSSON!P18</f>
        <v>0</v>
      </c>
      <c r="Q5" s="9">
        <f>MOSSON!Q14+MOSSON!Q15+MOSSON!Q16+MOSSON!Q17+MOSSON!Q18</f>
        <v>0</v>
      </c>
      <c r="R5" s="9">
        <f>MOSSON!R14+MOSSON!R15+MOSSON!R16+MOSSON!R17+MOSSON!R18</f>
        <v>1110</v>
      </c>
      <c r="S5" s="9">
        <f>MOSSON!S14+MOSSON!S15+MOSSON!S16+MOSSON!S17+MOSSON!S18</f>
        <v>411</v>
      </c>
      <c r="T5" s="22">
        <f t="shared" si="0"/>
        <v>2912</v>
      </c>
      <c r="U5" s="22">
        <f t="shared" si="1"/>
        <v>1716</v>
      </c>
      <c r="V5" s="22">
        <f t="shared" si="2"/>
        <v>452</v>
      </c>
      <c r="W5" s="22">
        <f t="shared" si="3"/>
        <v>0</v>
      </c>
      <c r="X5" s="22">
        <f t="shared" si="4"/>
        <v>588</v>
      </c>
      <c r="Y5" s="22">
        <f t="shared" si="5"/>
        <v>156</v>
      </c>
    </row>
    <row r="6" spans="1:25" x14ac:dyDescent="0.3">
      <c r="A6" s="31">
        <v>44682</v>
      </c>
      <c r="B6" s="9">
        <v>2888</v>
      </c>
      <c r="C6" s="9">
        <f>MOSSON!C19+MOSSON!C20+MOSSON!C21+MOSSON!C22</f>
        <v>437</v>
      </c>
      <c r="D6" s="9">
        <f>MOSSON!D19+MOSSON!D20+MOSSON!D21+MOSSON!D22</f>
        <v>389</v>
      </c>
      <c r="E6" s="9">
        <f>MOSSON!E19+MOSSON!E20+MOSSON!E21+MOSSON!E22</f>
        <v>408</v>
      </c>
      <c r="F6" s="9">
        <f>MOSSON!F19+MOSSON!F20+MOSSON!F21+MOSSON!F22</f>
        <v>381</v>
      </c>
      <c r="G6" s="9">
        <f>MOSSON!G19+MOSSON!G20+MOSSON!G21+MOSSON!G22</f>
        <v>17</v>
      </c>
      <c r="H6" s="9">
        <f>MOSSON!H19+MOSSON!H20+MOSSON!H21+MOSSON!H22</f>
        <v>56</v>
      </c>
      <c r="I6" s="9">
        <f>MOSSON!I19+MOSSON!I20+MOSSON!I21+MOSSON!I22</f>
        <v>32</v>
      </c>
      <c r="J6" s="9">
        <f>MOSSON!J19+MOSSON!J20+MOSSON!J21+MOSSON!J22</f>
        <v>14</v>
      </c>
      <c r="K6" s="9">
        <f>MOSSON!K19+MOSSON!K20+MOSSON!K21+MOSSON!K22</f>
        <v>384</v>
      </c>
      <c r="L6" s="9">
        <f>MOSSON!L19+MOSSON!L20+MOSSON!L21+MOSSON!L22</f>
        <v>45</v>
      </c>
      <c r="M6" s="9">
        <f>MOSSON!M19+MOSSON!M20+MOSSON!M21+MOSSON!M22</f>
        <v>0</v>
      </c>
      <c r="N6" s="9">
        <f>MOSSON!N19+MOSSON!N20+MOSSON!N21+MOSSON!N22</f>
        <v>0</v>
      </c>
      <c r="O6" s="9">
        <f>MOSSON!O19+MOSSON!O20+MOSSON!O21+MOSSON!O22</f>
        <v>0</v>
      </c>
      <c r="P6" s="9">
        <f>MOSSON!P19+MOSSON!P20+MOSSON!P21+MOSSON!P22</f>
        <v>0</v>
      </c>
      <c r="Q6" s="9">
        <f>MOSSON!Q19+MOSSON!Q20+MOSSON!Q21+MOSSON!Q22</f>
        <v>0</v>
      </c>
      <c r="R6" s="9">
        <f>MOSSON!R19+MOSSON!R20+MOSSON!R21+MOSSON!R22</f>
        <v>945</v>
      </c>
      <c r="S6" s="9">
        <f>MOSSON!S19+MOSSON!S20+MOSSON!S21+MOSSON!S22</f>
        <v>272</v>
      </c>
      <c r="T6" s="22">
        <f t="shared" si="0"/>
        <v>2435</v>
      </c>
      <c r="U6" s="22">
        <f t="shared" si="1"/>
        <v>1615</v>
      </c>
      <c r="V6" s="22">
        <f t="shared" si="2"/>
        <v>384</v>
      </c>
      <c r="W6" s="22">
        <f t="shared" si="3"/>
        <v>0</v>
      </c>
      <c r="X6" s="22">
        <f t="shared" si="4"/>
        <v>317</v>
      </c>
      <c r="Y6" s="22">
        <f t="shared" si="5"/>
        <v>119</v>
      </c>
    </row>
    <row r="7" spans="1:25" x14ac:dyDescent="0.3">
      <c r="A7" s="31">
        <v>44713</v>
      </c>
      <c r="B7" s="9">
        <v>3126</v>
      </c>
      <c r="C7" s="9">
        <f>MOSSON!C23+MOSSON!C24+MOSSON!C25+MOSSON!C26</f>
        <v>401</v>
      </c>
      <c r="D7" s="9">
        <f>MOSSON!D23+MOSSON!D24+MOSSON!D25+MOSSON!D26</f>
        <v>358</v>
      </c>
      <c r="E7" s="9">
        <f>MOSSON!E23+MOSSON!E24+MOSSON!E25+MOSSON!E26</f>
        <v>409</v>
      </c>
      <c r="F7" s="9">
        <f>MOSSON!F23+MOSSON!F24+MOSSON!F25+MOSSON!F26</f>
        <v>399</v>
      </c>
      <c r="G7" s="9">
        <f>MOSSON!G23+MOSSON!G24+MOSSON!G25+MOSSON!G26</f>
        <v>33</v>
      </c>
      <c r="H7" s="9">
        <f>MOSSON!H23+MOSSON!H24+MOSSON!H25+MOSSON!H26</f>
        <v>137</v>
      </c>
      <c r="I7" s="9">
        <f>MOSSON!I23+MOSSON!I24+MOSSON!I25+MOSSON!I26</f>
        <v>41</v>
      </c>
      <c r="J7" s="9">
        <f>MOSSON!J23+MOSSON!J24+MOSSON!J25+MOSSON!J26</f>
        <v>4</v>
      </c>
      <c r="K7" s="9">
        <f>MOSSON!K23+MOSSON!K24+MOSSON!K25+MOSSON!K26</f>
        <v>460</v>
      </c>
      <c r="L7" s="9">
        <f>MOSSON!L23+MOSSON!L24+MOSSON!L25+MOSSON!L26</f>
        <v>42</v>
      </c>
      <c r="M7" s="9">
        <f>MOSSON!M23+MOSSON!M24+MOSSON!M25+MOSSON!M26</f>
        <v>0</v>
      </c>
      <c r="N7" s="9">
        <f>MOSSON!N23+MOSSON!N24+MOSSON!N25+MOSSON!N26</f>
        <v>0</v>
      </c>
      <c r="O7" s="9">
        <f>MOSSON!O23+MOSSON!O24+MOSSON!O25+MOSSON!O26</f>
        <v>0</v>
      </c>
      <c r="P7" s="9">
        <f>MOSSON!P23+MOSSON!P24+MOSSON!P25+MOSSON!P26</f>
        <v>0</v>
      </c>
      <c r="Q7" s="9">
        <f>MOSSON!Q23+MOSSON!Q24+MOSSON!Q25+MOSSON!Q26</f>
        <v>0</v>
      </c>
      <c r="R7" s="9">
        <f>MOSSON!R23+MOSSON!R24+MOSSON!R25+MOSSON!R26</f>
        <v>1172</v>
      </c>
      <c r="S7" s="9">
        <f>MOSSON!S23+MOSSON!S24+MOSSON!S25+MOSSON!S26</f>
        <v>308</v>
      </c>
      <c r="T7" s="22">
        <f t="shared" si="0"/>
        <v>2592</v>
      </c>
      <c r="U7" s="22">
        <f t="shared" si="1"/>
        <v>1567</v>
      </c>
      <c r="V7" s="22">
        <f t="shared" si="2"/>
        <v>460</v>
      </c>
      <c r="W7" s="22">
        <f t="shared" si="3"/>
        <v>0</v>
      </c>
      <c r="X7" s="22">
        <f t="shared" si="4"/>
        <v>350</v>
      </c>
      <c r="Y7" s="22">
        <f t="shared" si="5"/>
        <v>215</v>
      </c>
    </row>
    <row r="8" spans="1:25" x14ac:dyDescent="0.3">
      <c r="A8" s="31">
        <v>44743</v>
      </c>
      <c r="B8" s="9">
        <v>2596</v>
      </c>
      <c r="C8" s="9">
        <f>MOSSON!C27+MOSSON!C28+MOSSON!C29+MOSSON!C30+MOSSON!C31</f>
        <v>361</v>
      </c>
      <c r="D8" s="9">
        <f>MOSSON!D27+MOSSON!D28+MOSSON!D29+MOSSON!D30+MOSSON!D31</f>
        <v>418</v>
      </c>
      <c r="E8" s="9">
        <f>MOSSON!E27+MOSSON!E28+MOSSON!E29+MOSSON!E30+MOSSON!E31</f>
        <v>379</v>
      </c>
      <c r="F8" s="9">
        <f>MOSSON!F27+MOSSON!F28+MOSSON!F29+MOSSON!F30+MOSSON!F31</f>
        <v>390</v>
      </c>
      <c r="G8" s="9">
        <f>MOSSON!G27+MOSSON!G28+MOSSON!G29+MOSSON!G30+MOSSON!G31</f>
        <v>20</v>
      </c>
      <c r="H8" s="9">
        <f>MOSSON!H27+MOSSON!H28+MOSSON!H29+MOSSON!H30+MOSSON!H31</f>
        <v>230</v>
      </c>
      <c r="I8" s="9">
        <f>MOSSON!I27+MOSSON!I28+MOSSON!I29+MOSSON!I30+MOSSON!I31</f>
        <v>32</v>
      </c>
      <c r="J8" s="9">
        <f>MOSSON!J27+MOSSON!J28+MOSSON!J29+MOSSON!J30+MOSSON!J31</f>
        <v>2</v>
      </c>
      <c r="K8" s="9">
        <f>MOSSON!K27+MOSSON!K28+MOSSON!K29+MOSSON!K30+MOSSON!K31</f>
        <v>434</v>
      </c>
      <c r="L8" s="9">
        <f>MOSSON!L27+MOSSON!L28+MOSSON!L29+MOSSON!L30+MOSSON!L31</f>
        <v>30</v>
      </c>
      <c r="M8" s="9">
        <f>MOSSON!M27+MOSSON!M28+MOSSON!M29+MOSSON!M30+MOSSON!M31</f>
        <v>0</v>
      </c>
      <c r="N8" s="9">
        <f>MOSSON!N27+MOSSON!N28+MOSSON!N29+MOSSON!N30+MOSSON!N31</f>
        <v>0</v>
      </c>
      <c r="O8" s="9">
        <f>MOSSON!O27+MOSSON!O28+MOSSON!O29+MOSSON!O30+MOSSON!O31</f>
        <v>0</v>
      </c>
      <c r="P8" s="9">
        <f>MOSSON!P27+MOSSON!P28+MOSSON!P29+MOSSON!P30+MOSSON!P31</f>
        <v>0</v>
      </c>
      <c r="Q8" s="9">
        <f>MOSSON!Q27+MOSSON!Q28+MOSSON!Q29+MOSSON!Q30+MOSSON!Q31</f>
        <v>0</v>
      </c>
      <c r="R8" s="9">
        <f>MOSSON!R27+MOSSON!R28+MOSSON!R29+MOSSON!R30+MOSSON!R31</f>
        <v>1223</v>
      </c>
      <c r="S8" s="9">
        <f>MOSSON!S27+MOSSON!S28+MOSSON!S29+MOSSON!S30+MOSSON!S31</f>
        <v>358</v>
      </c>
      <c r="T8" s="22">
        <f t="shared" si="0"/>
        <v>2654</v>
      </c>
      <c r="U8" s="22">
        <f t="shared" si="1"/>
        <v>1548</v>
      </c>
      <c r="V8" s="22">
        <f t="shared" si="2"/>
        <v>434</v>
      </c>
      <c r="W8" s="22">
        <f t="shared" si="3"/>
        <v>0</v>
      </c>
      <c r="X8" s="22">
        <f t="shared" si="4"/>
        <v>388</v>
      </c>
      <c r="Y8" s="22">
        <f t="shared" si="5"/>
        <v>284</v>
      </c>
    </row>
    <row r="9" spans="1:25" x14ac:dyDescent="0.3">
      <c r="A9" s="31">
        <v>44774</v>
      </c>
      <c r="B9" s="9">
        <v>2435</v>
      </c>
      <c r="C9" s="9">
        <f>MOSSON!C32+MOSSON!C33+MOSSON!C34+MOSSON!C35</f>
        <v>383</v>
      </c>
      <c r="D9" s="9">
        <f>MOSSON!D32+MOSSON!D33+MOSSON!D34+MOSSON!D35</f>
        <v>431</v>
      </c>
      <c r="E9" s="9">
        <f>MOSSON!E32+MOSSON!E33+MOSSON!E34+MOSSON!E35</f>
        <v>420</v>
      </c>
      <c r="F9" s="9">
        <f>MOSSON!F32+MOSSON!F33+MOSSON!F34+MOSSON!F35</f>
        <v>376</v>
      </c>
      <c r="G9" s="9">
        <f>MOSSON!G32+MOSSON!G33+MOSSON!G34+MOSSON!G35</f>
        <v>12</v>
      </c>
      <c r="H9" s="9">
        <f>MOSSON!H32+MOSSON!H33+MOSSON!H34+MOSSON!H35</f>
        <v>127</v>
      </c>
      <c r="I9" s="9">
        <f>MOSSON!I32+MOSSON!I33+MOSSON!I34+MOSSON!I35</f>
        <v>15</v>
      </c>
      <c r="J9" s="9">
        <f>MOSSON!J32+MOSSON!J33+MOSSON!J34+MOSSON!J35</f>
        <v>2</v>
      </c>
      <c r="K9" s="9">
        <f>MOSSON!K32+MOSSON!K33+MOSSON!K34+MOSSON!K35</f>
        <v>360</v>
      </c>
      <c r="L9" s="9">
        <f>MOSSON!L32+MOSSON!L33+MOSSON!L34+MOSSON!L35</f>
        <v>24</v>
      </c>
      <c r="M9" s="9">
        <f>MOSSON!M32+MOSSON!M33+MOSSON!M34+MOSSON!M35</f>
        <v>0</v>
      </c>
      <c r="N9" s="9">
        <f>MOSSON!N32+MOSSON!N33+MOSSON!N34+MOSSON!N35</f>
        <v>0</v>
      </c>
      <c r="O9" s="9">
        <f>MOSSON!O32+MOSSON!O33+MOSSON!O34+MOSSON!O35</f>
        <v>0</v>
      </c>
      <c r="P9" s="9">
        <f>MOSSON!P32+MOSSON!P33+MOSSON!P34+MOSSON!P35</f>
        <v>0</v>
      </c>
      <c r="Q9" s="9">
        <f>MOSSON!Q32+MOSSON!Q33+MOSSON!Q34+MOSSON!Q35</f>
        <v>0</v>
      </c>
      <c r="R9" s="9">
        <f>MOSSON!R32+MOSSON!R33+MOSSON!R34+MOSSON!R35</f>
        <v>802</v>
      </c>
      <c r="S9" s="9">
        <f>MOSSON!S32+MOSSON!S33+MOSSON!S34+MOSSON!S35</f>
        <v>129</v>
      </c>
      <c r="T9" s="22">
        <f t="shared" si="0"/>
        <v>2279</v>
      </c>
      <c r="U9" s="22">
        <f t="shared" si="1"/>
        <v>1610</v>
      </c>
      <c r="V9" s="22">
        <f t="shared" si="2"/>
        <v>360</v>
      </c>
      <c r="W9" s="22">
        <f t="shared" si="3"/>
        <v>0</v>
      </c>
      <c r="X9" s="22">
        <f t="shared" si="4"/>
        <v>153</v>
      </c>
      <c r="Y9" s="22">
        <f t="shared" si="5"/>
        <v>156</v>
      </c>
    </row>
    <row r="10" spans="1:25" x14ac:dyDescent="0.3">
      <c r="A10" s="31">
        <v>44805</v>
      </c>
      <c r="B10" s="9">
        <v>3194</v>
      </c>
      <c r="C10" s="9">
        <f>MOSSON!C36+MOSSON!C37+MOSSON!C38+MOSSON!C39+MOSSON!C40</f>
        <v>640</v>
      </c>
      <c r="D10" s="9">
        <f>MOSSON!D36+MOSSON!D37+MOSSON!D38+MOSSON!D39+MOSSON!D40</f>
        <v>521</v>
      </c>
      <c r="E10" s="9">
        <f>MOSSON!E36+MOSSON!E37+MOSSON!E38+MOSSON!E39+MOSSON!E40</f>
        <v>555</v>
      </c>
      <c r="F10" s="9">
        <f>MOSSON!F36+MOSSON!F37+MOSSON!F38+MOSSON!F39+MOSSON!F40</f>
        <v>536</v>
      </c>
      <c r="G10" s="9">
        <f>MOSSON!G36+MOSSON!G37+MOSSON!G38+MOSSON!G39+MOSSON!G40</f>
        <v>25</v>
      </c>
      <c r="H10" s="9">
        <f>MOSSON!H36+MOSSON!H37+MOSSON!H38+MOSSON!H39+MOSSON!H40</f>
        <v>94</v>
      </c>
      <c r="I10" s="9">
        <f>MOSSON!I36+MOSSON!I37+MOSSON!I38+MOSSON!I39+MOSSON!I40</f>
        <v>45</v>
      </c>
      <c r="J10" s="9">
        <f>MOSSON!J36+MOSSON!J37+MOSSON!J38+MOSSON!J39+MOSSON!J40</f>
        <v>0</v>
      </c>
      <c r="K10" s="9">
        <f>MOSSON!K36+MOSSON!K37+MOSSON!K38+MOSSON!K39+MOSSON!K40</f>
        <v>512</v>
      </c>
      <c r="L10" s="9">
        <f>MOSSON!L36+MOSSON!L37+MOSSON!L38+MOSSON!L39+MOSSON!L40</f>
        <v>115</v>
      </c>
      <c r="M10" s="9">
        <f>MOSSON!M36+MOSSON!M37+MOSSON!M38+MOSSON!M39+MOSSON!M40</f>
        <v>0</v>
      </c>
      <c r="N10" s="9">
        <f>MOSSON!N36+MOSSON!N37+MOSSON!N38+MOSSON!N39+MOSSON!N40</f>
        <v>0</v>
      </c>
      <c r="O10" s="9">
        <f>MOSSON!O36+MOSSON!O37+MOSSON!O38+MOSSON!O39+MOSSON!O40</f>
        <v>0</v>
      </c>
      <c r="P10" s="9">
        <f>MOSSON!P36+MOSSON!P37+MOSSON!P38+MOSSON!P39+MOSSON!P40</f>
        <v>0</v>
      </c>
      <c r="Q10" s="9">
        <f>MOSSON!Q36+MOSSON!Q37+MOSSON!Q38+MOSSON!Q39+MOSSON!Q40</f>
        <v>0</v>
      </c>
      <c r="R10" s="9">
        <f>MOSSON!R36+MOSSON!R37+MOSSON!R38+MOSSON!R39+MOSSON!R40</f>
        <v>1310</v>
      </c>
      <c r="S10" s="9">
        <f>MOSSON!S36+MOSSON!S37+MOSSON!S38+MOSSON!S39+MOSSON!S40</f>
        <v>40</v>
      </c>
      <c r="T10" s="22">
        <f t="shared" si="0"/>
        <v>3083</v>
      </c>
      <c r="U10" s="22">
        <f t="shared" si="1"/>
        <v>2252</v>
      </c>
      <c r="V10" s="22">
        <f t="shared" si="2"/>
        <v>512</v>
      </c>
      <c r="W10" s="22">
        <f t="shared" si="3"/>
        <v>0</v>
      </c>
      <c r="X10" s="22">
        <f t="shared" si="4"/>
        <v>155</v>
      </c>
      <c r="Y10" s="22">
        <f t="shared" si="5"/>
        <v>164</v>
      </c>
    </row>
    <row r="11" spans="1:25" x14ac:dyDescent="0.3">
      <c r="A11" s="31">
        <v>44835</v>
      </c>
      <c r="B11" s="9">
        <v>3343</v>
      </c>
      <c r="C11" s="9">
        <f>MOSSON!C41+MOSSON!C42+MOSSON!C43+MOSSON!C44</f>
        <v>358</v>
      </c>
      <c r="D11" s="9">
        <f>MOSSON!D41+MOSSON!D42+MOSSON!D43+MOSSON!D44</f>
        <v>421</v>
      </c>
      <c r="E11" s="9">
        <f>MOSSON!E41+MOSSON!E42+MOSSON!E43+MOSSON!E44</f>
        <v>412</v>
      </c>
      <c r="F11" s="9">
        <f>MOSSON!F41+MOSSON!F42+MOSSON!F43+MOSSON!F44</f>
        <v>410</v>
      </c>
      <c r="G11" s="9">
        <f>MOSSON!G41+MOSSON!G42+MOSSON!G43+MOSSON!G44</f>
        <v>10</v>
      </c>
      <c r="H11" s="9">
        <f>MOSSON!H41+MOSSON!H42+MOSSON!H43+MOSSON!H44</f>
        <v>77</v>
      </c>
      <c r="I11" s="9">
        <f>MOSSON!I41+MOSSON!I42+MOSSON!I43+MOSSON!I44</f>
        <v>49</v>
      </c>
      <c r="J11" s="9">
        <f>MOSSON!J41+MOSSON!J42+MOSSON!J43+MOSSON!J44</f>
        <v>1</v>
      </c>
      <c r="K11" s="9">
        <f>MOSSON!K41+MOSSON!K42+MOSSON!K43+MOSSON!K44</f>
        <v>349</v>
      </c>
      <c r="L11" s="9">
        <f>MOSSON!L41+MOSSON!L42+MOSSON!L43+MOSSON!L44</f>
        <v>267</v>
      </c>
      <c r="M11" s="9">
        <f>MOSSON!M41+MOSSON!M42+MOSSON!M43+MOSSON!M44</f>
        <v>0</v>
      </c>
      <c r="N11" s="9">
        <f>MOSSON!N41+MOSSON!N42+MOSSON!N43+MOSSON!N44</f>
        <v>0</v>
      </c>
      <c r="O11" s="9">
        <f>MOSSON!O41+MOSSON!O42+MOSSON!O43+MOSSON!O44</f>
        <v>0</v>
      </c>
      <c r="P11" s="9">
        <f>MOSSON!P41+MOSSON!P42+MOSSON!P43+MOSSON!P44</f>
        <v>0</v>
      </c>
      <c r="Q11" s="9">
        <f>MOSSON!Q41+MOSSON!Q42+MOSSON!Q43+MOSSON!Q44</f>
        <v>0</v>
      </c>
      <c r="R11" s="9">
        <f>MOSSON!R41+MOSSON!R42+MOSSON!R43+MOSSON!R44</f>
        <v>892</v>
      </c>
      <c r="S11" s="9">
        <f>MOSSON!S41+MOSSON!S42+MOSSON!S43+MOSSON!S44</f>
        <v>28</v>
      </c>
      <c r="T11" s="22">
        <f t="shared" si="0"/>
        <v>2382</v>
      </c>
      <c r="U11" s="22">
        <f t="shared" si="1"/>
        <v>1601</v>
      </c>
      <c r="V11" s="22">
        <f t="shared" si="2"/>
        <v>349</v>
      </c>
      <c r="W11" s="22">
        <f t="shared" si="3"/>
        <v>0</v>
      </c>
      <c r="X11" s="22">
        <f t="shared" si="4"/>
        <v>295</v>
      </c>
      <c r="Y11" s="22">
        <f t="shared" si="5"/>
        <v>137</v>
      </c>
    </row>
    <row r="12" spans="1:25" x14ac:dyDescent="0.3">
      <c r="A12" s="31">
        <v>44866</v>
      </c>
      <c r="B12" s="9">
        <v>2912</v>
      </c>
      <c r="C12" s="9">
        <f>MOSSON!C45+MOSSON!C46+MOSSON!C47+MOSSON!C48</f>
        <v>445</v>
      </c>
      <c r="D12" s="9">
        <f>MOSSON!D45+MOSSON!D46+MOSSON!D47+MOSSON!D48</f>
        <v>366</v>
      </c>
      <c r="E12" s="9">
        <f>MOSSON!E45+MOSSON!E46+MOSSON!E47+MOSSON!E48</f>
        <v>494</v>
      </c>
      <c r="F12" s="9">
        <f>MOSSON!F45+MOSSON!F46+MOSSON!F47+MOSSON!F48</f>
        <v>388</v>
      </c>
      <c r="G12" s="9">
        <f>MOSSON!G45+MOSSON!G46+MOSSON!G47+MOSSON!G48</f>
        <v>16</v>
      </c>
      <c r="H12" s="9">
        <f>MOSSON!H45+MOSSON!H46+MOSSON!H47+MOSSON!H48</f>
        <v>91</v>
      </c>
      <c r="I12" s="9">
        <f>MOSSON!I45+MOSSON!I46+MOSSON!I47+MOSSON!I48</f>
        <v>55</v>
      </c>
      <c r="J12" s="9">
        <f>MOSSON!J45+MOSSON!J46+MOSSON!J47+MOSSON!J48</f>
        <v>0</v>
      </c>
      <c r="K12" s="9">
        <f>MOSSON!K45+MOSSON!K46+MOSSON!K47+MOSSON!K48</f>
        <v>420</v>
      </c>
      <c r="L12" s="9">
        <f>MOSSON!L45+MOSSON!L46+MOSSON!L47+MOSSON!L48</f>
        <v>41</v>
      </c>
      <c r="M12" s="9">
        <f>MOSSON!M45+MOSSON!M46+MOSSON!M47+MOSSON!M48</f>
        <v>0</v>
      </c>
      <c r="N12" s="9">
        <f>MOSSON!N45+MOSSON!N46+MOSSON!N47+MOSSON!N48</f>
        <v>0</v>
      </c>
      <c r="O12" s="9">
        <f>MOSSON!O45+MOSSON!O46+MOSSON!O47+MOSSON!O48</f>
        <v>0</v>
      </c>
      <c r="P12" s="9">
        <f>MOSSON!P45+MOSSON!P46+MOSSON!P47+MOSSON!P48</f>
        <v>0</v>
      </c>
      <c r="Q12" s="9">
        <f>MOSSON!Q45+MOSSON!Q46+MOSSON!Q47+MOSSON!Q48</f>
        <v>0</v>
      </c>
      <c r="R12" s="9">
        <f>MOSSON!R45+MOSSON!R46+MOSSON!R47+MOSSON!R48</f>
        <v>728</v>
      </c>
      <c r="S12" s="9">
        <f>MOSSON!S45+MOSSON!S46+MOSSON!S47+MOSSON!S48</f>
        <v>203</v>
      </c>
      <c r="T12" s="22">
        <f t="shared" si="0"/>
        <v>2519</v>
      </c>
      <c r="U12" s="22">
        <f t="shared" si="1"/>
        <v>1693</v>
      </c>
      <c r="V12" s="22">
        <f t="shared" si="2"/>
        <v>420</v>
      </c>
      <c r="W12" s="22">
        <f t="shared" si="3"/>
        <v>0</v>
      </c>
      <c r="X12" s="22">
        <f t="shared" si="4"/>
        <v>244</v>
      </c>
      <c r="Y12" s="22">
        <f t="shared" si="5"/>
        <v>162</v>
      </c>
    </row>
    <row r="13" spans="1:25" x14ac:dyDescent="0.3">
      <c r="A13" s="31">
        <v>44896</v>
      </c>
      <c r="B13" s="9">
        <v>2880</v>
      </c>
      <c r="C13" s="9">
        <f>MOSSON!C49+MOSSON!C50+MOSSON!C51+MOSSON!C52+MOSSON!C53</f>
        <v>379</v>
      </c>
      <c r="D13" s="9">
        <f>MOSSON!D49+MOSSON!D50+MOSSON!D51+MOSSON!D52+MOSSON!D53</f>
        <v>434</v>
      </c>
      <c r="E13" s="9">
        <f>MOSSON!E49+MOSSON!E50+MOSSON!E51+MOSSON!E52+MOSSON!E53</f>
        <v>427</v>
      </c>
      <c r="F13" s="9">
        <f>MOSSON!F49+MOSSON!F50+MOSSON!F51+MOSSON!F52+MOSSON!F53</f>
        <v>442</v>
      </c>
      <c r="G13" s="9">
        <f>MOSSON!G49+MOSSON!G50+MOSSON!G51+MOSSON!G52+MOSSON!G53</f>
        <v>22</v>
      </c>
      <c r="H13" s="9">
        <f>MOSSON!H49+MOSSON!H50+MOSSON!H51+MOSSON!H52+MOSSON!H53</f>
        <v>108</v>
      </c>
      <c r="I13" s="9">
        <f>MOSSON!I49+MOSSON!I50+MOSSON!I51+MOSSON!I52+MOSSON!I53</f>
        <v>45</v>
      </c>
      <c r="J13" s="9">
        <f>MOSSON!J49+MOSSON!J50+MOSSON!J51+MOSSON!J52+MOSSON!J53</f>
        <v>2</v>
      </c>
      <c r="K13" s="9">
        <f>MOSSON!K49+MOSSON!K50+MOSSON!K51+MOSSON!K52+MOSSON!K53</f>
        <v>455</v>
      </c>
      <c r="L13" s="9">
        <f>MOSSON!L49+MOSSON!L50+MOSSON!L51+MOSSON!L52+MOSSON!L53</f>
        <v>138</v>
      </c>
      <c r="M13" s="9">
        <f>MOSSON!M49+MOSSON!M50+MOSSON!M51+MOSSON!M52+MOSSON!M53</f>
        <v>0</v>
      </c>
      <c r="N13" s="9">
        <f>MOSSON!N49+MOSSON!N50+MOSSON!N51+MOSSON!N52+MOSSON!N53</f>
        <v>0</v>
      </c>
      <c r="O13" s="9">
        <f>MOSSON!O49+MOSSON!O50+MOSSON!O51+MOSSON!O52+MOSSON!O53</f>
        <v>0</v>
      </c>
      <c r="P13" s="9">
        <f>MOSSON!P49+MOSSON!P50+MOSSON!P51+MOSSON!P52+MOSSON!P53</f>
        <v>0</v>
      </c>
      <c r="Q13" s="9">
        <f>MOSSON!Q49+MOSSON!Q50+MOSSON!Q51+MOSSON!Q52+MOSSON!Q53</f>
        <v>0</v>
      </c>
      <c r="R13" s="9">
        <f>MOSSON!R49+MOSSON!R50+MOSSON!R51+MOSSON!R52+MOSSON!R53</f>
        <v>763</v>
      </c>
      <c r="S13" s="9">
        <f>MOSSON!S49+MOSSON!S50+MOSSON!S51+MOSSON!S52+MOSSON!S53</f>
        <v>212</v>
      </c>
      <c r="T13" s="22">
        <f t="shared" si="0"/>
        <v>2664</v>
      </c>
      <c r="U13" s="22">
        <f t="shared" si="1"/>
        <v>1682</v>
      </c>
      <c r="V13" s="22">
        <f t="shared" si="2"/>
        <v>455</v>
      </c>
      <c r="W13" s="22">
        <f t="shared" si="3"/>
        <v>0</v>
      </c>
      <c r="X13" s="22">
        <f t="shared" si="4"/>
        <v>350</v>
      </c>
      <c r="Y13" s="22">
        <f t="shared" si="5"/>
        <v>177</v>
      </c>
    </row>
    <row r="14" spans="1:25" x14ac:dyDescent="0.3">
      <c r="A14" s="8" t="s">
        <v>73</v>
      </c>
      <c r="B14" s="11">
        <f t="shared" ref="B14:W14" si="6">SUM(B2:B13)</f>
        <v>34778</v>
      </c>
      <c r="C14" s="11">
        <f t="shared" si="6"/>
        <v>4916</v>
      </c>
      <c r="D14" s="11">
        <f t="shared" si="6"/>
        <v>4768</v>
      </c>
      <c r="E14" s="11">
        <f t="shared" si="6"/>
        <v>4805</v>
      </c>
      <c r="F14" s="11">
        <f t="shared" si="6"/>
        <v>4508</v>
      </c>
      <c r="G14" s="11">
        <f t="shared" si="6"/>
        <v>233</v>
      </c>
      <c r="H14" s="11">
        <f t="shared" si="6"/>
        <v>1191</v>
      </c>
      <c r="I14" s="11">
        <f t="shared" si="6"/>
        <v>442</v>
      </c>
      <c r="J14" s="11">
        <f>SUM(J2:J13)</f>
        <v>251</v>
      </c>
      <c r="K14" s="11">
        <f t="shared" si="6"/>
        <v>4793</v>
      </c>
      <c r="L14" s="11">
        <f t="shared" si="6"/>
        <v>1353</v>
      </c>
      <c r="M14" s="11">
        <f t="shared" si="6"/>
        <v>0</v>
      </c>
      <c r="N14" s="11">
        <f t="shared" si="6"/>
        <v>0</v>
      </c>
      <c r="O14" s="11">
        <f t="shared" si="6"/>
        <v>0</v>
      </c>
      <c r="P14" s="11">
        <f t="shared" si="6"/>
        <v>0</v>
      </c>
      <c r="Q14" s="11">
        <f t="shared" si="6"/>
        <v>0</v>
      </c>
      <c r="R14" s="11">
        <f t="shared" si="6"/>
        <v>12014</v>
      </c>
      <c r="S14" s="11">
        <f>SUM(S2:S13)</f>
        <v>2984</v>
      </c>
      <c r="T14" s="11">
        <f>SUM(T2:T13)</f>
        <v>30244</v>
      </c>
      <c r="U14" s="11">
        <f t="shared" si="6"/>
        <v>18997</v>
      </c>
      <c r="V14" s="11">
        <f t="shared" si="6"/>
        <v>4793</v>
      </c>
      <c r="W14" s="11">
        <f t="shared" si="6"/>
        <v>0</v>
      </c>
      <c r="X14" s="11">
        <f>SUM(X2:X13)</f>
        <v>4337</v>
      </c>
      <c r="Y14" s="11">
        <f>SUM(Y2:Y13)</f>
        <v>2117</v>
      </c>
    </row>
    <row r="17" spans="3:3" x14ac:dyDescent="0.3">
      <c r="C17" s="43"/>
    </row>
    <row r="18" spans="3:3" x14ac:dyDescent="0.3">
      <c r="C18" s="43"/>
    </row>
  </sheetData>
  <pageMargins left="0.7" right="0.7" top="0.75" bottom="0.75" header="0.3" footer="0.3"/>
  <pageSetup paperSize="8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18"/>
  <sheetViews>
    <sheetView workbookViewId="0">
      <selection activeCell="B14" sqref="B14"/>
    </sheetView>
  </sheetViews>
  <sheetFormatPr baseColWidth="10" defaultColWidth="18" defaultRowHeight="14.4" x14ac:dyDescent="0.3"/>
  <cols>
    <col min="1" max="1" width="16.6640625" bestFit="1" customWidth="1"/>
    <col min="2" max="2" width="15.44140625" bestFit="1" customWidth="1"/>
    <col min="3" max="3" width="11.5546875" bestFit="1" customWidth="1"/>
    <col min="4" max="4" width="8.33203125" bestFit="1" customWidth="1"/>
    <col min="5" max="5" width="11.5546875" bestFit="1" customWidth="1"/>
    <col min="6" max="6" width="9.6640625" bestFit="1" customWidth="1"/>
    <col min="7" max="7" width="15.6640625" bestFit="1" customWidth="1"/>
    <col min="8" max="8" width="11.5546875" bestFit="1" customWidth="1"/>
    <col min="9" max="9" width="15.6640625" bestFit="1" customWidth="1"/>
    <col min="10" max="10" width="10.44140625" bestFit="1" customWidth="1"/>
    <col min="11" max="11" width="15.44140625" bestFit="1" customWidth="1"/>
    <col min="12" max="12" width="10.44140625" bestFit="1" customWidth="1"/>
    <col min="13" max="14" width="11" bestFit="1" customWidth="1"/>
    <col min="15" max="15" width="14.33203125" bestFit="1" customWidth="1"/>
    <col min="16" max="16" width="12.33203125" bestFit="1" customWidth="1"/>
    <col min="17" max="17" width="7.5546875" bestFit="1" customWidth="1"/>
    <col min="18" max="18" width="15.6640625" bestFit="1" customWidth="1"/>
    <col min="19" max="19" width="10.33203125" bestFit="1" customWidth="1"/>
    <col min="20" max="20" width="11" bestFit="1" customWidth="1"/>
    <col min="21" max="21" width="9.6640625" bestFit="1" customWidth="1"/>
    <col min="22" max="22" width="10.33203125" bestFit="1" customWidth="1"/>
    <col min="23" max="23" width="11" bestFit="1" customWidth="1"/>
    <col min="24" max="24" width="7.33203125" bestFit="1" customWidth="1"/>
    <col min="25" max="25" width="8.33203125" bestFit="1" customWidth="1"/>
  </cols>
  <sheetData>
    <row r="1" spans="1:25" ht="43.2" x14ac:dyDescent="0.3">
      <c r="A1" s="8" t="s">
        <v>84</v>
      </c>
      <c r="B1" s="8" t="s">
        <v>1</v>
      </c>
      <c r="C1" s="26" t="s">
        <v>130</v>
      </c>
      <c r="D1" s="26" t="s">
        <v>131</v>
      </c>
      <c r="E1" s="26" t="s">
        <v>129</v>
      </c>
      <c r="F1" s="26" t="s">
        <v>132</v>
      </c>
      <c r="G1" s="8" t="s">
        <v>2</v>
      </c>
      <c r="H1" s="8" t="s">
        <v>3</v>
      </c>
      <c r="I1" s="8" t="s">
        <v>4</v>
      </c>
      <c r="J1" s="8" t="s">
        <v>5</v>
      </c>
      <c r="K1" s="8" t="s">
        <v>6</v>
      </c>
      <c r="L1" s="8" t="s">
        <v>7</v>
      </c>
      <c r="M1" s="8" t="s">
        <v>8</v>
      </c>
      <c r="N1" s="8" t="s">
        <v>9</v>
      </c>
      <c r="O1" s="8" t="s">
        <v>10</v>
      </c>
      <c r="P1" s="8" t="s">
        <v>11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77</v>
      </c>
      <c r="V1" s="8" t="s">
        <v>16</v>
      </c>
      <c r="W1" s="8" t="s">
        <v>17</v>
      </c>
      <c r="X1" s="8" t="s">
        <v>18</v>
      </c>
      <c r="Y1" s="8" t="s">
        <v>19</v>
      </c>
    </row>
    <row r="2" spans="1:25" x14ac:dyDescent="0.3">
      <c r="A2" s="31">
        <v>44562</v>
      </c>
      <c r="B2" s="9">
        <v>4928</v>
      </c>
      <c r="C2" s="9">
        <f>HDV!C2+HDV!C3+HDV!C4+HDV!C5</f>
        <v>880</v>
      </c>
      <c r="D2" s="9">
        <f>HDV!D2+HDV!D3+HDV!D4+HDV!D5</f>
        <v>780</v>
      </c>
      <c r="E2" s="9">
        <f>HDV!E2+HDV!E3+HDV!E4+HDV!E5</f>
        <v>669</v>
      </c>
      <c r="F2" s="9">
        <f>HDV!F2+HDV!F3+HDV!F4+HDV!F5</f>
        <v>660</v>
      </c>
      <c r="G2" s="9">
        <f>HDV!G2+HDV!G3+HDV!G4+HDV!G5</f>
        <v>214</v>
      </c>
      <c r="H2" s="9">
        <f>HDV!H2+HDV!H3+HDV!H4+HDV!H5</f>
        <v>466</v>
      </c>
      <c r="I2" s="9">
        <f>HDV!I2+HDV!I3+HDV!I4+HDV!I5</f>
        <v>188</v>
      </c>
      <c r="J2" s="9">
        <f>HDV!J2+HDV!J3+HDV!J4+HDV!J5</f>
        <v>0</v>
      </c>
      <c r="K2" s="9">
        <f>HDV!K2+HDV!K3+HDV!K4+HDV!K5</f>
        <v>762</v>
      </c>
      <c r="L2" s="9">
        <f>HDV!L2+HDV!L3+HDV!L4+HDV!L5</f>
        <v>0</v>
      </c>
      <c r="M2" s="9">
        <f>HDV!M2+HDV!M3+HDV!M4+HDV!M5</f>
        <v>85</v>
      </c>
      <c r="N2" s="9">
        <f>HDV!N2+HDV!N3+HDV!N4+HDV!N5</f>
        <v>55</v>
      </c>
      <c r="O2" s="9">
        <f>HDV!O2+HDV!O3+HDV!O4+HDV!O5</f>
        <v>31</v>
      </c>
      <c r="P2" s="9">
        <f>HDV!P2+HDV!P3+HDV!P4+HDV!P5</f>
        <v>1</v>
      </c>
      <c r="Q2" s="9">
        <f>HDV!Q2+HDV!Q3+HDV!Q4+HDV!Q5</f>
        <v>12</v>
      </c>
      <c r="R2" s="9">
        <f>HDV!R2+HDV!R3+HDV!R4+HDV!R5</f>
        <v>1676</v>
      </c>
      <c r="S2" s="9">
        <f>HDV!S2+HDV!S3+HDV!S4+HDV!S5</f>
        <v>0</v>
      </c>
      <c r="T2" s="22">
        <f t="shared" ref="T2:T13" si="0">SUM(C2:S2)-R2</f>
        <v>4803</v>
      </c>
      <c r="U2" s="22">
        <f>C2+D2+E2+F2</f>
        <v>2989</v>
      </c>
      <c r="V2" s="22">
        <f>K2</f>
        <v>762</v>
      </c>
      <c r="W2" s="22">
        <f>M2+N2</f>
        <v>140</v>
      </c>
      <c r="X2" s="22">
        <f>L2+S2</f>
        <v>0</v>
      </c>
      <c r="Y2" s="22">
        <f>G2+H2+I2+J2+O2+P2+Q2</f>
        <v>912</v>
      </c>
    </row>
    <row r="3" spans="1:25" x14ac:dyDescent="0.3">
      <c r="A3" s="31">
        <v>44593</v>
      </c>
      <c r="B3" s="9">
        <v>5091</v>
      </c>
      <c r="C3" s="9">
        <f>HDV!C6+HDV!C7+HDV!C8+HDV!C9</f>
        <v>902</v>
      </c>
      <c r="D3" s="9">
        <f>HDV!D6+HDV!D7+HDV!D8+HDV!D9</f>
        <v>877</v>
      </c>
      <c r="E3" s="9">
        <f>HDV!E6+HDV!E7+HDV!E8+HDV!E9</f>
        <v>775</v>
      </c>
      <c r="F3" s="9">
        <f>HDV!F6+HDV!F7+HDV!F8+HDV!F9</f>
        <v>667</v>
      </c>
      <c r="G3" s="9">
        <f>HDV!G6+HDV!G7+HDV!G8+HDV!G9</f>
        <v>227</v>
      </c>
      <c r="H3" s="9">
        <f>HDV!H6+HDV!H7+HDV!H8+HDV!H9</f>
        <v>481</v>
      </c>
      <c r="I3" s="9">
        <f>HDV!I6+HDV!I7+HDV!I8+HDV!I9</f>
        <v>130</v>
      </c>
      <c r="J3" s="9">
        <f>HDV!J6+HDV!J7+HDV!J8+HDV!J9</f>
        <v>0</v>
      </c>
      <c r="K3" s="9">
        <f>HDV!K6+HDV!K7+HDV!K8+HDV!K9</f>
        <v>713</v>
      </c>
      <c r="L3" s="9">
        <f>HDV!L6+HDV!L7+HDV!L8+HDV!L9</f>
        <v>0</v>
      </c>
      <c r="M3" s="9">
        <f>HDV!M6+HDV!M7+HDV!M8+HDV!M9</f>
        <v>102</v>
      </c>
      <c r="N3" s="9">
        <f>HDV!N6+HDV!N7+HDV!N8+HDV!N9</f>
        <v>84</v>
      </c>
      <c r="O3" s="9">
        <f>HDV!O6+HDV!O7+HDV!O8+HDV!O9</f>
        <v>66</v>
      </c>
      <c r="P3" s="9">
        <f>HDV!P6+HDV!P7+HDV!P8+HDV!P9</f>
        <v>10</v>
      </c>
      <c r="Q3" s="9">
        <f>HDV!Q6+HDV!Q7+HDV!Q8+HDV!Q9</f>
        <v>9</v>
      </c>
      <c r="R3" s="9">
        <f>HDV!R6+HDV!R7+HDV!R8+HDV!R9</f>
        <v>1691</v>
      </c>
      <c r="S3" s="9">
        <f>HDV!S6+HDV!S7+HDV!S8+HDV!S9</f>
        <v>0</v>
      </c>
      <c r="T3" s="22">
        <f t="shared" si="0"/>
        <v>5043</v>
      </c>
      <c r="U3" s="22">
        <f t="shared" ref="U3:U13" si="1">C3+D3+E3+F3</f>
        <v>3221</v>
      </c>
      <c r="V3" s="22">
        <f t="shared" ref="V3:V13" si="2">K3</f>
        <v>713</v>
      </c>
      <c r="W3" s="22">
        <f t="shared" ref="W3:W13" si="3">M3+N3</f>
        <v>186</v>
      </c>
      <c r="X3" s="22">
        <f t="shared" ref="X3:X13" si="4">L3+S3</f>
        <v>0</v>
      </c>
      <c r="Y3" s="22">
        <f t="shared" ref="Y3:Y13" si="5">G3+H3+I3+J3+O3+P3+Q3</f>
        <v>923</v>
      </c>
    </row>
    <row r="4" spans="1:25" x14ac:dyDescent="0.3">
      <c r="A4" s="31">
        <v>44621</v>
      </c>
      <c r="B4" s="9">
        <v>6446</v>
      </c>
      <c r="C4" s="9">
        <f>HDV!C10+HDV!C11+HDV!C12+HDV!C13</f>
        <v>965</v>
      </c>
      <c r="D4" s="9">
        <f>HDV!D10+HDV!D11+HDV!D12+HDV!D13</f>
        <v>889</v>
      </c>
      <c r="E4" s="9">
        <f>HDV!E10+HDV!E11+HDV!E12+HDV!E13</f>
        <v>985</v>
      </c>
      <c r="F4" s="9">
        <f>HDV!F10+HDV!F11+HDV!F12+HDV!F13</f>
        <v>693</v>
      </c>
      <c r="G4" s="9">
        <f>HDV!G10+HDV!G11+HDV!G12+HDV!G13</f>
        <v>160</v>
      </c>
      <c r="H4" s="9">
        <f>HDV!H10+HDV!H11+HDV!H12+HDV!H13</f>
        <v>457</v>
      </c>
      <c r="I4" s="9">
        <f>HDV!I10+HDV!I11+HDV!I12+HDV!I13</f>
        <v>147</v>
      </c>
      <c r="J4" s="9">
        <f>HDV!J10+HDV!J11+HDV!J12+HDV!J13</f>
        <v>0</v>
      </c>
      <c r="K4" s="9">
        <f>HDV!K10+HDV!K11+HDV!K12+HDV!K13</f>
        <v>557</v>
      </c>
      <c r="L4" s="9">
        <f>HDV!L10+HDV!L11+HDV!L12+HDV!L13</f>
        <v>0</v>
      </c>
      <c r="M4" s="9">
        <f>HDV!M10+HDV!M11+HDV!M12+HDV!M13</f>
        <v>113</v>
      </c>
      <c r="N4" s="9">
        <f>HDV!N10+HDV!N11+HDV!N12+HDV!N13</f>
        <v>92</v>
      </c>
      <c r="O4" s="9">
        <f>HDV!O10+HDV!O11+HDV!O12+HDV!O13</f>
        <v>59</v>
      </c>
      <c r="P4" s="9">
        <f>HDV!P10+HDV!P11+HDV!P12+HDV!P13</f>
        <v>0</v>
      </c>
      <c r="Q4" s="9">
        <f>HDV!Q10+HDV!Q11+HDV!Q12+HDV!Q13</f>
        <v>10</v>
      </c>
      <c r="R4" s="9">
        <f>HDV!R10+HDV!R11+HDV!R12+HDV!R13</f>
        <v>1941</v>
      </c>
      <c r="S4" s="9">
        <f>HDV!S10+HDV!S11+HDV!S12+HDV!S13</f>
        <v>0</v>
      </c>
      <c r="T4" s="22">
        <f t="shared" si="0"/>
        <v>5127</v>
      </c>
      <c r="U4" s="22">
        <f t="shared" si="1"/>
        <v>3532</v>
      </c>
      <c r="V4" s="22">
        <f t="shared" si="2"/>
        <v>557</v>
      </c>
      <c r="W4" s="22">
        <f t="shared" si="3"/>
        <v>205</v>
      </c>
      <c r="X4" s="22">
        <f t="shared" si="4"/>
        <v>0</v>
      </c>
      <c r="Y4" s="22">
        <f t="shared" si="5"/>
        <v>833</v>
      </c>
    </row>
    <row r="5" spans="1:25" x14ac:dyDescent="0.3">
      <c r="A5" s="31">
        <v>44652</v>
      </c>
      <c r="B5" s="9">
        <v>5542</v>
      </c>
      <c r="C5" s="9">
        <f>HDV!C14+HDV!C15+HDV!C16+HDV!C17+HDV!C18</f>
        <v>1306</v>
      </c>
      <c r="D5" s="9">
        <f>HDV!D14+HDV!D15+HDV!D16+HDV!D17+HDV!D18</f>
        <v>1070</v>
      </c>
      <c r="E5" s="9">
        <f>HDV!E14+HDV!E15+HDV!E16+HDV!E17+HDV!E18</f>
        <v>1437</v>
      </c>
      <c r="F5" s="9">
        <f>HDV!F14+HDV!F15+HDV!F16+HDV!F17+HDV!F18</f>
        <v>1172</v>
      </c>
      <c r="G5" s="9">
        <f>HDV!G14+HDV!G15+HDV!G16+HDV!G17+HDV!G18</f>
        <v>195</v>
      </c>
      <c r="H5" s="9">
        <f>HDV!H14+HDV!H15+HDV!H16+HDV!H17+HDV!H18</f>
        <v>551</v>
      </c>
      <c r="I5" s="9">
        <f>HDV!I14+HDV!I15+HDV!I16+HDV!I17+HDV!I18</f>
        <v>160</v>
      </c>
      <c r="J5" s="9">
        <f>HDV!J14+HDV!J15+HDV!J16+HDV!J17+HDV!J18</f>
        <v>0</v>
      </c>
      <c r="K5" s="9">
        <f>HDV!K14+HDV!K15+HDV!K16+HDV!K17+HDV!K18</f>
        <v>570</v>
      </c>
      <c r="L5" s="9">
        <f>HDV!L14+HDV!L15+HDV!L16+HDV!L17+HDV!L18</f>
        <v>0</v>
      </c>
      <c r="M5" s="9">
        <f>HDV!M14+HDV!M15+HDV!M16+HDV!M17+HDV!M18</f>
        <v>99</v>
      </c>
      <c r="N5" s="9">
        <f>HDV!N14+HDV!N15+HDV!N16+HDV!N17+HDV!N18</f>
        <v>125</v>
      </c>
      <c r="O5" s="9">
        <f>HDV!O14+HDV!O15+HDV!O16+HDV!O17+HDV!O18</f>
        <v>84</v>
      </c>
      <c r="P5" s="9">
        <f>HDV!P14+HDV!P15+HDV!P16+HDV!P17+HDV!P18</f>
        <v>0</v>
      </c>
      <c r="Q5" s="9">
        <f>HDV!Q14+HDV!Q15+HDV!Q16+HDV!Q17+HDV!Q18</f>
        <v>3</v>
      </c>
      <c r="R5" s="9">
        <f>HDV!R14+HDV!R15+HDV!R16+HDV!R17+HDV!R18</f>
        <v>2053</v>
      </c>
      <c r="S5" s="9">
        <f>HDV!S14+HDV!S15+HDV!S16+HDV!S17+HDV!S18</f>
        <v>0</v>
      </c>
      <c r="T5" s="22">
        <f t="shared" si="0"/>
        <v>6772</v>
      </c>
      <c r="U5" s="22">
        <f t="shared" si="1"/>
        <v>4985</v>
      </c>
      <c r="V5" s="22">
        <f t="shared" si="2"/>
        <v>570</v>
      </c>
      <c r="W5" s="22">
        <f t="shared" si="3"/>
        <v>224</v>
      </c>
      <c r="X5" s="22">
        <f t="shared" si="4"/>
        <v>0</v>
      </c>
      <c r="Y5" s="22">
        <f t="shared" si="5"/>
        <v>993</v>
      </c>
    </row>
    <row r="6" spans="1:25" x14ac:dyDescent="0.3">
      <c r="A6" s="31">
        <v>44682</v>
      </c>
      <c r="B6" s="9">
        <v>5698</v>
      </c>
      <c r="C6" s="9">
        <f>HDV!C19+HDV!C20+HDV!C21+HDV!C22</f>
        <v>1118</v>
      </c>
      <c r="D6" s="9">
        <f>HDV!D19+HDV!D20+HDV!D21+HDV!D22</f>
        <v>1177</v>
      </c>
      <c r="E6" s="9">
        <f>HDV!E19+HDV!E20+HDV!E21+HDV!E22</f>
        <v>1159</v>
      </c>
      <c r="F6" s="9">
        <f>HDV!F19+HDV!F20+HDV!F21+HDV!F22</f>
        <v>974</v>
      </c>
      <c r="G6" s="9">
        <f>HDV!G19+HDV!G20+HDV!G21+HDV!G22</f>
        <v>251</v>
      </c>
      <c r="H6" s="9">
        <f>HDV!H19+HDV!H20+HDV!H21+HDV!H22</f>
        <v>556</v>
      </c>
      <c r="I6" s="9">
        <f>HDV!I19+HDV!I20+HDV!I21+HDV!I22</f>
        <v>157</v>
      </c>
      <c r="J6" s="9">
        <f>HDV!J19+HDV!J20+HDV!J21+HDV!J22</f>
        <v>0</v>
      </c>
      <c r="K6" s="9">
        <f>HDV!K19+HDV!K20+HDV!K21+HDV!K22</f>
        <v>267</v>
      </c>
      <c r="L6" s="9">
        <f>HDV!L19+HDV!L20+HDV!L21+HDV!L22</f>
        <v>0</v>
      </c>
      <c r="M6" s="9">
        <f>HDV!M19+HDV!M20+HDV!M21+HDV!M22</f>
        <v>105</v>
      </c>
      <c r="N6" s="9">
        <f>HDV!N19+HDV!N20+HDV!N21+HDV!N22</f>
        <v>108</v>
      </c>
      <c r="O6" s="9">
        <f>HDV!O19+HDV!O20+HDV!O21+HDV!O22</f>
        <v>18</v>
      </c>
      <c r="P6" s="9">
        <f>HDV!P19+HDV!P20+HDV!P21+HDV!P22</f>
        <v>3</v>
      </c>
      <c r="Q6" s="9">
        <f>HDV!Q19+HDV!Q20+HDV!Q21+HDV!Q22</f>
        <v>5</v>
      </c>
      <c r="R6" s="9">
        <f>HDV!R19+HDV!R20+HDV!R21+HDV!R22</f>
        <v>1020</v>
      </c>
      <c r="S6" s="9">
        <f>HDV!S19+HDV!S20+HDV!S21+HDV!S22</f>
        <v>0</v>
      </c>
      <c r="T6" s="22">
        <f t="shared" si="0"/>
        <v>5898</v>
      </c>
      <c r="U6" s="22">
        <f t="shared" si="1"/>
        <v>4428</v>
      </c>
      <c r="V6" s="22">
        <f t="shared" si="2"/>
        <v>267</v>
      </c>
      <c r="W6" s="22">
        <f t="shared" si="3"/>
        <v>213</v>
      </c>
      <c r="X6" s="22">
        <f t="shared" si="4"/>
        <v>0</v>
      </c>
      <c r="Y6" s="22">
        <f t="shared" si="5"/>
        <v>990</v>
      </c>
    </row>
    <row r="7" spans="1:25" x14ac:dyDescent="0.3">
      <c r="A7" s="31">
        <v>44713</v>
      </c>
      <c r="B7" s="9">
        <v>5675</v>
      </c>
      <c r="C7" s="9">
        <f>HDV!C23+HDV!C24+HDV!C25+HDV!C26</f>
        <v>927</v>
      </c>
      <c r="D7" s="9">
        <f>HDV!D23+HDV!D24+HDV!D25+HDV!D26</f>
        <v>968</v>
      </c>
      <c r="E7" s="9">
        <f>HDV!E23+HDV!E24+HDV!E25+HDV!E26</f>
        <v>926</v>
      </c>
      <c r="F7" s="9">
        <f>HDV!F23+HDV!F24+HDV!F25+HDV!F26</f>
        <v>1035</v>
      </c>
      <c r="G7" s="9">
        <f>HDV!G23+HDV!G24+HDV!G25+HDV!G26</f>
        <v>321</v>
      </c>
      <c r="H7" s="9">
        <f>HDV!H23+HDV!H24+HDV!H25+HDV!H26</f>
        <v>629</v>
      </c>
      <c r="I7" s="9">
        <f>HDV!I23+HDV!I24+HDV!I25+HDV!I26</f>
        <v>215</v>
      </c>
      <c r="J7" s="9">
        <f>HDV!J23+HDV!J24+HDV!J25+HDV!J26</f>
        <v>0</v>
      </c>
      <c r="K7" s="9">
        <f>HDV!K23+HDV!K24+HDV!K25+HDV!K26</f>
        <v>178</v>
      </c>
      <c r="L7" s="9">
        <f>HDV!L23+HDV!L24+HDV!L25+HDV!L26</f>
        <v>0</v>
      </c>
      <c r="M7" s="9">
        <f>HDV!M23+HDV!M24+HDV!M25+HDV!M26</f>
        <v>167</v>
      </c>
      <c r="N7" s="9">
        <f>HDV!N23+HDV!N24+HDV!N25+HDV!N26</f>
        <v>202</v>
      </c>
      <c r="O7" s="9">
        <f>HDV!O23+HDV!O24+HDV!O25+HDV!O26</f>
        <v>42</v>
      </c>
      <c r="P7" s="9">
        <f>HDV!P23+HDV!P24+HDV!P25+HDV!P26</f>
        <v>1</v>
      </c>
      <c r="Q7" s="9">
        <f>HDV!Q23+HDV!Q24+HDV!Q25+HDV!Q26</f>
        <v>7</v>
      </c>
      <c r="R7" s="9">
        <f>HDV!R23+HDV!R24+HDV!R25+HDV!R26</f>
        <v>317</v>
      </c>
      <c r="S7" s="9">
        <f>HDV!S23+HDV!S24+HDV!S25+HDV!S26</f>
        <v>0</v>
      </c>
      <c r="T7" s="22">
        <f t="shared" si="0"/>
        <v>5618</v>
      </c>
      <c r="U7" s="22">
        <f t="shared" si="1"/>
        <v>3856</v>
      </c>
      <c r="V7" s="22">
        <f t="shared" si="2"/>
        <v>178</v>
      </c>
      <c r="W7" s="22">
        <f t="shared" si="3"/>
        <v>369</v>
      </c>
      <c r="X7" s="22">
        <f t="shared" si="4"/>
        <v>0</v>
      </c>
      <c r="Y7" s="22">
        <f t="shared" si="5"/>
        <v>1215</v>
      </c>
    </row>
    <row r="8" spans="1:25" x14ac:dyDescent="0.3">
      <c r="A8" s="31">
        <v>44743</v>
      </c>
      <c r="B8" s="9">
        <v>4876</v>
      </c>
      <c r="C8" s="9">
        <f>HDV!C27+HDV!C28+HDV!C29+HDV!C30+HDV!C31</f>
        <v>1047</v>
      </c>
      <c r="D8" s="9">
        <f>HDV!D27+HDV!D28+HDV!D29+HDV!D30+HDV!D31</f>
        <v>1062</v>
      </c>
      <c r="E8" s="9">
        <f>HDV!E27+HDV!E28+HDV!E29+HDV!E30+HDV!E31</f>
        <v>961</v>
      </c>
      <c r="F8" s="9">
        <f>HDV!F27+HDV!F28+HDV!F29+HDV!F30+HDV!F31</f>
        <v>951</v>
      </c>
      <c r="G8" s="9">
        <f>HDV!G27+HDV!G28+HDV!G29+HDV!G30+HDV!G31</f>
        <v>327</v>
      </c>
      <c r="H8" s="9">
        <f>HDV!H27+HDV!H28+HDV!H29+HDV!H30+HDV!H31</f>
        <v>789</v>
      </c>
      <c r="I8" s="9">
        <f>HDV!I27+HDV!I28+HDV!I29+HDV!I30+HDV!I31</f>
        <v>146</v>
      </c>
      <c r="J8" s="9">
        <f>HDV!J27+HDV!J28+HDV!J29+HDV!J30+HDV!J31</f>
        <v>0</v>
      </c>
      <c r="K8" s="9">
        <f>HDV!K27+HDV!K28+HDV!K29+HDV!K30+HDV!K31</f>
        <v>62</v>
      </c>
      <c r="L8" s="9">
        <f>HDV!L27+HDV!L28+HDV!L29+HDV!L30+HDV!L31</f>
        <v>0</v>
      </c>
      <c r="M8" s="9">
        <f>HDV!M27+HDV!M28+HDV!M29+HDV!M30+HDV!M31</f>
        <v>133</v>
      </c>
      <c r="N8" s="9">
        <f>HDV!N27+HDV!N28+HDV!N29+HDV!N30+HDV!N31</f>
        <v>170</v>
      </c>
      <c r="O8" s="9">
        <f>HDV!O27+HDV!O28+HDV!O29+HDV!O30+HDV!O31</f>
        <v>30</v>
      </c>
      <c r="P8" s="9">
        <f>HDV!P27+HDV!P28+HDV!P29+HDV!P30+HDV!P31</f>
        <v>3</v>
      </c>
      <c r="Q8" s="9">
        <f>HDV!Q27+HDV!Q28+HDV!Q29+HDV!Q30+HDV!Q31</f>
        <v>10</v>
      </c>
      <c r="R8" s="9">
        <f>HDV!R27+HDV!R28+HDV!R29+HDV!R30+HDV!R31</f>
        <v>453</v>
      </c>
      <c r="S8" s="9">
        <f>HDV!S27+HDV!S28+HDV!S29+HDV!S30+HDV!S31</f>
        <v>0</v>
      </c>
      <c r="T8" s="22">
        <f t="shared" si="0"/>
        <v>5691</v>
      </c>
      <c r="U8" s="22">
        <f t="shared" si="1"/>
        <v>4021</v>
      </c>
      <c r="V8" s="22">
        <f t="shared" si="2"/>
        <v>62</v>
      </c>
      <c r="W8" s="22">
        <f t="shared" si="3"/>
        <v>303</v>
      </c>
      <c r="X8" s="22">
        <f t="shared" si="4"/>
        <v>0</v>
      </c>
      <c r="Y8" s="22">
        <f t="shared" si="5"/>
        <v>1305</v>
      </c>
    </row>
    <row r="9" spans="1:25" x14ac:dyDescent="0.3">
      <c r="A9" s="31">
        <v>44774</v>
      </c>
      <c r="B9" s="9">
        <v>4421</v>
      </c>
      <c r="C9" s="9">
        <f>HDV!C32+HDV!C33+HDV!C34+HDV!C35</f>
        <v>1040</v>
      </c>
      <c r="D9" s="9">
        <f>HDV!D32+HDV!D33+HDV!D34+HDV!D35</f>
        <v>835</v>
      </c>
      <c r="E9" s="9">
        <f>HDV!E32+HDV!E33+HDV!E34+HDV!E35</f>
        <v>820</v>
      </c>
      <c r="F9" s="9">
        <f>HDV!F32+HDV!F33+HDV!F34+HDV!F35</f>
        <v>943</v>
      </c>
      <c r="G9" s="9">
        <f>HDV!G32+HDV!G33+HDV!G34+HDV!G35</f>
        <v>208</v>
      </c>
      <c r="H9" s="9">
        <f>HDV!H32+HDV!H33+HDV!H34+HDV!H35</f>
        <v>363</v>
      </c>
      <c r="I9" s="9">
        <f>HDV!I32+HDV!I33+HDV!I34+HDV!I35</f>
        <v>71</v>
      </c>
      <c r="J9" s="9">
        <f>HDV!J32+HDV!J33+HDV!J34+HDV!J35</f>
        <v>0</v>
      </c>
      <c r="K9" s="9">
        <f>HDV!K32+HDV!K33+HDV!K34+HDV!K35</f>
        <v>48</v>
      </c>
      <c r="L9" s="9">
        <f>HDV!L32+HDV!L33+HDV!L34+HDV!L35</f>
        <v>0</v>
      </c>
      <c r="M9" s="9">
        <f>HDV!M32+HDV!M33+HDV!M34+HDV!M35</f>
        <v>82</v>
      </c>
      <c r="N9" s="9">
        <f>HDV!N32+HDV!N33+HDV!N34+HDV!N35</f>
        <v>96</v>
      </c>
      <c r="O9" s="9">
        <f>HDV!O32+HDV!O33+HDV!O34+HDV!O35</f>
        <v>46</v>
      </c>
      <c r="P9" s="9">
        <f>HDV!P32+HDV!P33+HDV!P34+HDV!P35</f>
        <v>1</v>
      </c>
      <c r="Q9" s="9">
        <f>HDV!Q32+HDV!Q33+HDV!Q34+HDV!Q35</f>
        <v>8</v>
      </c>
      <c r="R9" s="9">
        <f>HDV!R32+HDV!R33+HDV!R34+HDV!R35</f>
        <v>484</v>
      </c>
      <c r="S9" s="9">
        <f>HDV!S32+HDV!S33+HDV!S34+HDV!S35</f>
        <v>0</v>
      </c>
      <c r="T9" s="22">
        <f t="shared" si="0"/>
        <v>4561</v>
      </c>
      <c r="U9" s="22">
        <f t="shared" si="1"/>
        <v>3638</v>
      </c>
      <c r="V9" s="22">
        <f t="shared" si="2"/>
        <v>48</v>
      </c>
      <c r="W9" s="22">
        <f t="shared" si="3"/>
        <v>178</v>
      </c>
      <c r="X9" s="22">
        <f t="shared" si="4"/>
        <v>0</v>
      </c>
      <c r="Y9" s="22">
        <f t="shared" si="5"/>
        <v>697</v>
      </c>
    </row>
    <row r="10" spans="1:25" x14ac:dyDescent="0.3">
      <c r="A10" s="31">
        <v>44805</v>
      </c>
      <c r="B10" s="9">
        <v>5718</v>
      </c>
      <c r="C10" s="9">
        <f>HDV!C36+HDV!C37+HDV!C38+HDV!C39+HDV!C40</f>
        <v>1373</v>
      </c>
      <c r="D10" s="9">
        <f>HDV!D36+HDV!D37+HDV!D38+HDV!D39+HDV!D40</f>
        <v>1215</v>
      </c>
      <c r="E10" s="9">
        <f>HDV!E36+HDV!E37+HDV!E38+HDV!E39+HDV!E40</f>
        <v>1276</v>
      </c>
      <c r="F10" s="9">
        <f>HDV!F36+HDV!F37+HDV!F38+HDV!F39+HDV!F40</f>
        <v>1123</v>
      </c>
      <c r="G10" s="9">
        <f>HDV!G36+HDV!G37+HDV!G38+HDV!G39+HDV!G40</f>
        <v>303</v>
      </c>
      <c r="H10" s="9">
        <f>HDV!H36+HDV!H37+HDV!H38+HDV!H39+HDV!H40</f>
        <v>703</v>
      </c>
      <c r="I10" s="9">
        <f>HDV!I36+HDV!I37+HDV!I38+HDV!I39+HDV!I40</f>
        <v>187</v>
      </c>
      <c r="J10" s="9">
        <f>HDV!J36+HDV!J37+HDV!J38+HDV!J39+HDV!J40</f>
        <v>0</v>
      </c>
      <c r="K10" s="9">
        <f>HDV!K36+HDV!K37+HDV!K38+HDV!K39+HDV!K40</f>
        <v>54</v>
      </c>
      <c r="L10" s="9">
        <f>HDV!L36+HDV!L37+HDV!L38+HDV!L39+HDV!L40</f>
        <v>0</v>
      </c>
      <c r="M10" s="9">
        <f>HDV!M36+HDV!M37+HDV!M38+HDV!M39+HDV!M40</f>
        <v>174</v>
      </c>
      <c r="N10" s="9">
        <f>HDV!N36+HDV!N37+HDV!N38+HDV!N39+HDV!N40</f>
        <v>127</v>
      </c>
      <c r="O10" s="9">
        <f>HDV!O36+HDV!O37+HDV!O38+HDV!O39+HDV!O40</f>
        <v>65</v>
      </c>
      <c r="P10" s="9">
        <f>HDV!P36+HDV!P37+HDV!P38+HDV!P39+HDV!P40</f>
        <v>5</v>
      </c>
      <c r="Q10" s="9">
        <f>HDV!Q36+HDV!Q37+HDV!Q38+HDV!Q39+HDV!Q40</f>
        <v>13</v>
      </c>
      <c r="R10" s="9">
        <f>HDV!R36+HDV!R37+HDV!R38+HDV!R39+HDV!R40</f>
        <v>561</v>
      </c>
      <c r="S10" s="9">
        <f>HDV!S36+HDV!S37+HDV!S38+HDV!S39+HDV!S40</f>
        <v>0</v>
      </c>
      <c r="T10" s="22">
        <f t="shared" si="0"/>
        <v>6618</v>
      </c>
      <c r="U10" s="22">
        <f t="shared" si="1"/>
        <v>4987</v>
      </c>
      <c r="V10" s="22">
        <f t="shared" si="2"/>
        <v>54</v>
      </c>
      <c r="W10" s="22">
        <f t="shared" si="3"/>
        <v>301</v>
      </c>
      <c r="X10" s="22">
        <f t="shared" si="4"/>
        <v>0</v>
      </c>
      <c r="Y10" s="22">
        <f t="shared" si="5"/>
        <v>1276</v>
      </c>
    </row>
    <row r="11" spans="1:25" x14ac:dyDescent="0.3">
      <c r="A11" s="31">
        <v>44835</v>
      </c>
      <c r="B11" s="9">
        <v>6087</v>
      </c>
      <c r="C11" s="9">
        <f>HDV!C41+HDV!C42+HDV!C43+HDV!C44</f>
        <v>870</v>
      </c>
      <c r="D11" s="9">
        <f>HDV!D41+HDV!D42+HDV!D43+HDV!D44</f>
        <v>883</v>
      </c>
      <c r="E11" s="9">
        <f>HDV!E41+HDV!E42+HDV!E43+HDV!E44</f>
        <v>878</v>
      </c>
      <c r="F11" s="9">
        <f>HDV!F41+HDV!F42+HDV!F43+HDV!F44</f>
        <v>986</v>
      </c>
      <c r="G11" s="9">
        <f>HDV!G41+HDV!G42+HDV!G43+HDV!G44</f>
        <v>386</v>
      </c>
      <c r="H11" s="9">
        <f>HDV!H41+HDV!H42+HDV!H43+HDV!H44</f>
        <v>527</v>
      </c>
      <c r="I11" s="9">
        <f>HDV!I41+HDV!I42+HDV!I43+HDV!I44</f>
        <v>177</v>
      </c>
      <c r="J11" s="9">
        <f>HDV!J41+HDV!J42+HDV!J43+HDV!J44</f>
        <v>0</v>
      </c>
      <c r="K11" s="9">
        <f>HDV!K41+HDV!K42+HDV!K43+HDV!K44</f>
        <v>465</v>
      </c>
      <c r="L11" s="9">
        <f>HDV!L41+HDV!L42+HDV!L43+HDV!L44</f>
        <v>0</v>
      </c>
      <c r="M11" s="9">
        <f>HDV!M41+HDV!M42+HDV!M43+HDV!M44</f>
        <v>99</v>
      </c>
      <c r="N11" s="9">
        <f>HDV!N41+HDV!N42+HDV!N43+HDV!N44</f>
        <v>113</v>
      </c>
      <c r="O11" s="9">
        <f>HDV!O41+HDV!O42+HDV!O43+HDV!O44</f>
        <v>22</v>
      </c>
      <c r="P11" s="9">
        <f>HDV!P41+HDV!P42+HDV!P43+HDV!P44</f>
        <v>4</v>
      </c>
      <c r="Q11" s="9">
        <f>HDV!Q41+HDV!Q42+HDV!Q43+HDV!Q44</f>
        <v>8</v>
      </c>
      <c r="R11" s="9">
        <f>HDV!R41+HDV!R42+HDV!R43+HDV!R44</f>
        <v>370</v>
      </c>
      <c r="S11" s="9">
        <f>HDV!S41+HDV!S42+HDV!S43+HDV!S44</f>
        <v>0</v>
      </c>
      <c r="T11" s="22">
        <f t="shared" si="0"/>
        <v>5418</v>
      </c>
      <c r="U11" s="22">
        <f t="shared" si="1"/>
        <v>3617</v>
      </c>
      <c r="V11" s="22">
        <f t="shared" si="2"/>
        <v>465</v>
      </c>
      <c r="W11" s="22">
        <f t="shared" si="3"/>
        <v>212</v>
      </c>
      <c r="X11" s="22">
        <f t="shared" si="4"/>
        <v>0</v>
      </c>
      <c r="Y11" s="22">
        <f t="shared" si="5"/>
        <v>1124</v>
      </c>
    </row>
    <row r="12" spans="1:25" x14ac:dyDescent="0.3">
      <c r="A12" s="31">
        <v>44866</v>
      </c>
      <c r="B12" s="9">
        <v>5547</v>
      </c>
      <c r="C12" s="9">
        <f>HDV!C45+HDV!C46+HDV!C47+HDV!C48</f>
        <v>1136</v>
      </c>
      <c r="D12" s="9">
        <f>HDV!D45+HDV!D46+HDV!D47+HDV!D48</f>
        <v>1264</v>
      </c>
      <c r="E12" s="9">
        <f>HDV!E45+HDV!E46+HDV!E47+HDV!E48</f>
        <v>1003</v>
      </c>
      <c r="F12" s="9">
        <f>HDV!F45+HDV!F46+HDV!F47+HDV!F48</f>
        <v>1091</v>
      </c>
      <c r="G12" s="9">
        <f>HDV!G45+HDV!G46+HDV!G47+HDV!G48</f>
        <v>275</v>
      </c>
      <c r="H12" s="9">
        <f>HDV!H45+HDV!H46+HDV!H47+HDV!H48</f>
        <v>458</v>
      </c>
      <c r="I12" s="9">
        <f>HDV!I45+HDV!I46+HDV!I47+HDV!I48</f>
        <v>278</v>
      </c>
      <c r="J12" s="9">
        <f>HDV!J45+HDV!J46+HDV!J47+HDV!J48</f>
        <v>0</v>
      </c>
      <c r="K12" s="9">
        <f>HDV!K45+HDV!K46+HDV!K47+HDV!K48</f>
        <v>556</v>
      </c>
      <c r="L12" s="9">
        <f>HDV!L45+HDV!L46+HDV!L47+HDV!L48</f>
        <v>0</v>
      </c>
      <c r="M12" s="9">
        <f>HDV!M45+HDV!M46+HDV!M47+HDV!M48</f>
        <v>111</v>
      </c>
      <c r="N12" s="9">
        <f>HDV!N45+HDV!N46+HDV!N47+HDV!N48</f>
        <v>61</v>
      </c>
      <c r="O12" s="9">
        <f>HDV!O45+HDV!O46+HDV!O47+HDV!O48</f>
        <v>41</v>
      </c>
      <c r="P12" s="9">
        <f>HDV!P45+HDV!P46+HDV!P47+HDV!P48</f>
        <v>1</v>
      </c>
      <c r="Q12" s="9">
        <f>HDV!Q45+HDV!Q46+HDV!Q47+HDV!Q48</f>
        <v>10</v>
      </c>
      <c r="R12" s="9">
        <f>HDV!R45+HDV!R46+HDV!R47+HDV!R48</f>
        <v>228</v>
      </c>
      <c r="S12" s="9">
        <f>HDV!S45+HDV!S46+HDV!S47+HDV!S48</f>
        <v>0</v>
      </c>
      <c r="T12" s="22">
        <f t="shared" si="0"/>
        <v>6285</v>
      </c>
      <c r="U12" s="22">
        <f t="shared" si="1"/>
        <v>4494</v>
      </c>
      <c r="V12" s="22">
        <f t="shared" si="2"/>
        <v>556</v>
      </c>
      <c r="W12" s="22">
        <f t="shared" si="3"/>
        <v>172</v>
      </c>
      <c r="X12" s="22">
        <f t="shared" si="4"/>
        <v>0</v>
      </c>
      <c r="Y12" s="22">
        <f t="shared" si="5"/>
        <v>1063</v>
      </c>
    </row>
    <row r="13" spans="1:25" x14ac:dyDescent="0.3">
      <c r="A13" s="31">
        <v>44896</v>
      </c>
      <c r="B13" s="9">
        <v>5241</v>
      </c>
      <c r="C13" s="9">
        <f>HDV!C49+HDV!C50+HDV!C51+HDV!C52+HDV!C53</f>
        <v>714</v>
      </c>
      <c r="D13" s="9">
        <f>HDV!D49+HDV!D50+HDV!D51+HDV!D52+HDV!D53</f>
        <v>877</v>
      </c>
      <c r="E13" s="9">
        <f>HDV!E49+HDV!E50+HDV!E51+HDV!E52+HDV!E53</f>
        <v>911</v>
      </c>
      <c r="F13" s="9">
        <f>HDV!F49+HDV!F50+HDV!F51+HDV!F52+HDV!F53</f>
        <v>894</v>
      </c>
      <c r="G13" s="9">
        <f>HDV!G49+HDV!G50+HDV!G51+HDV!G52+HDV!G53</f>
        <v>186</v>
      </c>
      <c r="H13" s="9">
        <f>HDV!H49+HDV!H50+HDV!H51+HDV!H52+HDV!H53</f>
        <v>522</v>
      </c>
      <c r="I13" s="9">
        <f>HDV!I49+HDV!I50+HDV!I51+HDV!I52+HDV!I53</f>
        <v>179</v>
      </c>
      <c r="J13" s="9">
        <f>HDV!J49+HDV!J50+HDV!J51+HDV!J52+HDV!J53</f>
        <v>0</v>
      </c>
      <c r="K13" s="9">
        <f>HDV!K49+HDV!K50+HDV!K51+HDV!K52+HDV!K53</f>
        <v>761</v>
      </c>
      <c r="L13" s="9">
        <f>HDV!L49+HDV!L50+HDV!L51+HDV!L52+HDV!L53</f>
        <v>0</v>
      </c>
      <c r="M13" s="9">
        <f>HDV!M49+HDV!M50+HDV!M51+HDV!M52+HDV!M53</f>
        <v>141</v>
      </c>
      <c r="N13" s="9">
        <f>HDV!N49+HDV!N50+HDV!N51+HDV!N52+HDV!N53</f>
        <v>128</v>
      </c>
      <c r="O13" s="9">
        <f>HDV!O49+HDV!O50+HDV!O51+HDV!O52+HDV!O53</f>
        <v>0</v>
      </c>
      <c r="P13" s="9">
        <f>HDV!P49+HDV!P50+HDV!P51+HDV!P52+HDV!P53</f>
        <v>3</v>
      </c>
      <c r="Q13" s="9">
        <f>HDV!Q49+HDV!Q50+HDV!Q51+HDV!Q52+HDV!Q53</f>
        <v>13</v>
      </c>
      <c r="R13" s="9">
        <f>HDV!R49+HDV!R50+HDV!R51+HDV!R52+HDV!R53</f>
        <v>259</v>
      </c>
      <c r="S13" s="9">
        <f>HDV!S49+HDV!S50+HDV!S51+HDV!S52+HDV!S53</f>
        <v>0</v>
      </c>
      <c r="T13" s="22">
        <f t="shared" si="0"/>
        <v>5329</v>
      </c>
      <c r="U13" s="22">
        <f t="shared" si="1"/>
        <v>3396</v>
      </c>
      <c r="V13" s="22">
        <f t="shared" si="2"/>
        <v>761</v>
      </c>
      <c r="W13" s="22">
        <f t="shared" si="3"/>
        <v>269</v>
      </c>
      <c r="X13" s="22">
        <f t="shared" si="4"/>
        <v>0</v>
      </c>
      <c r="Y13" s="22">
        <f t="shared" si="5"/>
        <v>903</v>
      </c>
    </row>
    <row r="14" spans="1:25" x14ac:dyDescent="0.3">
      <c r="A14" s="8" t="s">
        <v>73</v>
      </c>
      <c r="B14" s="11">
        <f t="shared" ref="B14:W14" si="6">SUM(B2:B13)</f>
        <v>65270</v>
      </c>
      <c r="C14" s="11">
        <f t="shared" si="6"/>
        <v>12278</v>
      </c>
      <c r="D14" s="11">
        <f t="shared" si="6"/>
        <v>11897</v>
      </c>
      <c r="E14" s="11">
        <f t="shared" si="6"/>
        <v>11800</v>
      </c>
      <c r="F14" s="11">
        <f t="shared" si="6"/>
        <v>11189</v>
      </c>
      <c r="G14" s="11">
        <f t="shared" si="6"/>
        <v>3053</v>
      </c>
      <c r="H14" s="11">
        <f t="shared" si="6"/>
        <v>6502</v>
      </c>
      <c r="I14" s="11">
        <f t="shared" si="6"/>
        <v>2035</v>
      </c>
      <c r="J14" s="11">
        <f>SUM(J2:J13)</f>
        <v>0</v>
      </c>
      <c r="K14" s="11">
        <f t="shared" si="6"/>
        <v>4993</v>
      </c>
      <c r="L14" s="11">
        <f t="shared" si="6"/>
        <v>0</v>
      </c>
      <c r="M14" s="11">
        <f t="shared" si="6"/>
        <v>1411</v>
      </c>
      <c r="N14" s="11">
        <f t="shared" si="6"/>
        <v>1361</v>
      </c>
      <c r="O14" s="11">
        <f t="shared" si="6"/>
        <v>504</v>
      </c>
      <c r="P14" s="11">
        <f t="shared" si="6"/>
        <v>32</v>
      </c>
      <c r="Q14" s="11">
        <f t="shared" si="6"/>
        <v>108</v>
      </c>
      <c r="R14" s="11">
        <f t="shared" si="6"/>
        <v>11053</v>
      </c>
      <c r="S14" s="11">
        <f>SUM(S2:S13)</f>
        <v>0</v>
      </c>
      <c r="T14" s="11">
        <f>SUM(T2:T13)</f>
        <v>67163</v>
      </c>
      <c r="U14" s="11">
        <f t="shared" si="6"/>
        <v>47164</v>
      </c>
      <c r="V14" s="11">
        <f t="shared" si="6"/>
        <v>4993</v>
      </c>
      <c r="W14" s="11">
        <f t="shared" si="6"/>
        <v>2772</v>
      </c>
      <c r="X14" s="11">
        <f>SUM(X2:X13)</f>
        <v>0</v>
      </c>
      <c r="Y14" s="11">
        <f>SUM(Y2:Y13)</f>
        <v>12234</v>
      </c>
    </row>
    <row r="17" spans="3:3" x14ac:dyDescent="0.3">
      <c r="C17" s="43"/>
    </row>
    <row r="18" spans="3:3" x14ac:dyDescent="0.3">
      <c r="C18" s="43"/>
    </row>
  </sheetData>
  <pageMargins left="0.7" right="0.7" top="0.75" bottom="0.75" header="0.3" footer="0.3"/>
  <pageSetup paperSize="8" scale="6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18"/>
  <sheetViews>
    <sheetView workbookViewId="0">
      <selection activeCell="D25" sqref="D25"/>
    </sheetView>
  </sheetViews>
  <sheetFormatPr baseColWidth="10" defaultColWidth="18" defaultRowHeight="14.4" x14ac:dyDescent="0.3"/>
  <cols>
    <col min="1" max="1" width="16.6640625" bestFit="1" customWidth="1"/>
    <col min="2" max="2" width="15.44140625" bestFit="1" customWidth="1"/>
    <col min="3" max="3" width="11.5546875" bestFit="1" customWidth="1"/>
    <col min="4" max="4" width="8.33203125" bestFit="1" customWidth="1"/>
    <col min="5" max="5" width="11.5546875" bestFit="1" customWidth="1"/>
    <col min="6" max="6" width="9.6640625" bestFit="1" customWidth="1"/>
    <col min="7" max="7" width="15.6640625" bestFit="1" customWidth="1"/>
    <col min="8" max="8" width="11.5546875" bestFit="1" customWidth="1"/>
    <col min="9" max="9" width="15.6640625" bestFit="1" customWidth="1"/>
    <col min="10" max="10" width="10.44140625" bestFit="1" customWidth="1"/>
    <col min="11" max="11" width="15.44140625" bestFit="1" customWidth="1"/>
    <col min="12" max="12" width="10.44140625" bestFit="1" customWidth="1"/>
    <col min="13" max="14" width="11" bestFit="1" customWidth="1"/>
    <col min="15" max="15" width="14.33203125" bestFit="1" customWidth="1"/>
    <col min="16" max="16" width="12.33203125" bestFit="1" customWidth="1"/>
    <col min="17" max="17" width="7.5546875" bestFit="1" customWidth="1"/>
    <col min="18" max="18" width="15.6640625" bestFit="1" customWidth="1"/>
    <col min="19" max="19" width="10.33203125" bestFit="1" customWidth="1"/>
    <col min="20" max="20" width="11" bestFit="1" customWidth="1"/>
    <col min="21" max="21" width="9.6640625" bestFit="1" customWidth="1"/>
    <col min="22" max="22" width="10.33203125" bestFit="1" customWidth="1"/>
    <col min="23" max="23" width="11" bestFit="1" customWidth="1"/>
    <col min="24" max="24" width="7.33203125" bestFit="1" customWidth="1"/>
    <col min="25" max="25" width="8.33203125" bestFit="1" customWidth="1"/>
  </cols>
  <sheetData>
    <row r="1" spans="1:25" ht="43.2" x14ac:dyDescent="0.3">
      <c r="A1" s="8" t="s">
        <v>84</v>
      </c>
      <c r="B1" s="8" t="s">
        <v>1</v>
      </c>
      <c r="C1" s="26" t="s">
        <v>130</v>
      </c>
      <c r="D1" s="26" t="s">
        <v>131</v>
      </c>
      <c r="E1" s="26" t="s">
        <v>129</v>
      </c>
      <c r="F1" s="26" t="s">
        <v>132</v>
      </c>
      <c r="G1" s="8" t="s">
        <v>2</v>
      </c>
      <c r="H1" s="8" t="s">
        <v>3</v>
      </c>
      <c r="I1" s="8" t="s">
        <v>4</v>
      </c>
      <c r="J1" s="8" t="s">
        <v>5</v>
      </c>
      <c r="K1" s="8" t="s">
        <v>6</v>
      </c>
      <c r="L1" s="8" t="s">
        <v>7</v>
      </c>
      <c r="M1" s="8" t="s">
        <v>8</v>
      </c>
      <c r="N1" s="8" t="s">
        <v>9</v>
      </c>
      <c r="O1" s="8" t="s">
        <v>10</v>
      </c>
      <c r="P1" s="8" t="s">
        <v>11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77</v>
      </c>
      <c r="V1" s="8" t="s">
        <v>16</v>
      </c>
      <c r="W1" s="8" t="s">
        <v>17</v>
      </c>
      <c r="X1" s="8" t="s">
        <v>18</v>
      </c>
      <c r="Y1" s="8" t="s">
        <v>19</v>
      </c>
    </row>
    <row r="2" spans="1:25" x14ac:dyDescent="0.3">
      <c r="A2" s="31">
        <v>44562</v>
      </c>
      <c r="B2" s="9">
        <f>'TOTAL AUBES_MENSUEL'!B2+'TOTAL AIGUELONGUE_MENSUEL'!B2+'TOTAL TASTAVIN_MENSUEL'!B2+'TOTAL VILLON_MENSUEL'!B2+'TOTAL MOSSON_MENSUEL'!B2+'TOTAL HDV_MENSUEL'!B2</f>
        <v>11543</v>
      </c>
      <c r="C2" s="9">
        <f>'TOTAL VQ_HEBDO'!C2+'TOTAL VQ_HEBDO'!C3+'TOTAL VQ_HEBDO'!C4+'TOTAL VQ_HEBDO'!C5</f>
        <v>1887</v>
      </c>
      <c r="D2" s="9">
        <f>'TOTAL VQ_HEBDO'!D2+'TOTAL VQ_HEBDO'!D3+'TOTAL VQ_HEBDO'!D4+'TOTAL VQ_HEBDO'!D5</f>
        <v>1461</v>
      </c>
      <c r="E2" s="9">
        <f>'TOTAL VQ_HEBDO'!E2+'TOTAL VQ_HEBDO'!E3+'TOTAL VQ_HEBDO'!E4+'TOTAL VQ_HEBDO'!E5</f>
        <v>1413</v>
      </c>
      <c r="F2" s="9">
        <f>'TOTAL VQ_HEBDO'!F2+'TOTAL VQ_HEBDO'!F3+'TOTAL VQ_HEBDO'!F4+'TOTAL VQ_HEBDO'!F5</f>
        <v>1305</v>
      </c>
      <c r="G2" s="9">
        <f>'TOTAL VQ_HEBDO'!G2+'TOTAL VQ_HEBDO'!G3+'TOTAL VQ_HEBDO'!G4+'TOTAL VQ_HEBDO'!G5</f>
        <v>309</v>
      </c>
      <c r="H2" s="9">
        <f>'TOTAL VQ_HEBDO'!H2+'TOTAL VQ_HEBDO'!H3+'TOTAL VQ_HEBDO'!H4+'TOTAL VQ_HEBDO'!H5</f>
        <v>630</v>
      </c>
      <c r="I2" s="9">
        <f>'TOTAL VQ_HEBDO'!I2+'TOTAL VQ_HEBDO'!I3+'TOTAL VQ_HEBDO'!I4+'TOTAL VQ_HEBDO'!I5</f>
        <v>284</v>
      </c>
      <c r="J2" s="9">
        <f>'TOTAL VQ_HEBDO'!J2+'TOTAL VQ_HEBDO'!J3+'TOTAL VQ_HEBDO'!J4+'TOTAL VQ_HEBDO'!J5</f>
        <v>146</v>
      </c>
      <c r="K2" s="9">
        <f>'TOTAL VQ_HEBDO'!K2+'TOTAL VQ_HEBDO'!K3+'TOTAL VQ_HEBDO'!K4+'TOTAL VQ_HEBDO'!K5</f>
        <v>1378</v>
      </c>
      <c r="L2" s="9">
        <f>'TOTAL VQ_HEBDO'!L2+'TOTAL VQ_HEBDO'!L3+'TOTAL VQ_HEBDO'!L4+'TOTAL VQ_HEBDO'!L5</f>
        <v>253</v>
      </c>
      <c r="M2" s="9">
        <f>'TOTAL VQ_HEBDO'!M2+'TOTAL VQ_HEBDO'!M3+'TOTAL VQ_HEBDO'!M4+'TOTAL VQ_HEBDO'!M5</f>
        <v>85</v>
      </c>
      <c r="N2" s="9">
        <f>'TOTAL VQ_HEBDO'!N2+'TOTAL VQ_HEBDO'!N3+'TOTAL VQ_HEBDO'!N4+'TOTAL VQ_HEBDO'!N5</f>
        <v>55</v>
      </c>
      <c r="O2" s="9">
        <f>'TOTAL VQ_HEBDO'!O2+'TOTAL VQ_HEBDO'!O3+'TOTAL VQ_HEBDO'!O4+'TOTAL VQ_HEBDO'!O5</f>
        <v>31</v>
      </c>
      <c r="P2" s="9">
        <f>'TOTAL VQ_HEBDO'!P2+'TOTAL VQ_HEBDO'!P3+'TOTAL VQ_HEBDO'!P4+'TOTAL VQ_HEBDO'!P5</f>
        <v>1</v>
      </c>
      <c r="Q2" s="9">
        <f>'TOTAL VQ_HEBDO'!Q2+'TOTAL VQ_HEBDO'!Q3+'TOTAL VQ_HEBDO'!Q4+'TOTAL VQ_HEBDO'!Q5</f>
        <v>12</v>
      </c>
      <c r="R2" s="9">
        <f>'TOTAL VQ_HEBDO'!R2+'TOTAL VQ_HEBDO'!R3+'TOTAL VQ_HEBDO'!R4+'TOTAL VQ_HEBDO'!R5</f>
        <v>4188</v>
      </c>
      <c r="S2" s="9">
        <f>'TOTAL VQ_HEBDO'!S2+'TOTAL VQ_HEBDO'!S3+'TOTAL VQ_HEBDO'!S4+'TOTAL VQ_HEBDO'!S5</f>
        <v>741</v>
      </c>
      <c r="T2" s="22">
        <f t="shared" ref="T2:T13" si="0">SUM(C2:S2)-R2</f>
        <v>9991</v>
      </c>
      <c r="U2" s="22">
        <f>C2+D2+E2+F2</f>
        <v>6066</v>
      </c>
      <c r="V2" s="22">
        <f>K2</f>
        <v>1378</v>
      </c>
      <c r="W2" s="22">
        <f>M2+N2</f>
        <v>140</v>
      </c>
      <c r="X2" s="22">
        <f>L2+S2</f>
        <v>994</v>
      </c>
      <c r="Y2" s="22">
        <f>G2+H2+I2+J2+O2+P2+Q2</f>
        <v>1413</v>
      </c>
    </row>
    <row r="3" spans="1:25" x14ac:dyDescent="0.3">
      <c r="A3" s="31">
        <v>44593</v>
      </c>
      <c r="B3" s="9">
        <f>'TOTAL AUBES_MENSUEL'!B3+'TOTAL AIGUELONGUE_MENSUEL'!B3+'TOTAL TASTAVIN_MENSUEL'!B3+'TOTAL VILLON_MENSUEL'!B3+'TOTAL MOSSON_MENSUEL'!B3+'TOTAL HDV_MENSUEL'!B3</f>
        <v>12083</v>
      </c>
      <c r="C3" s="9">
        <f>'TOTAL VQ_HEBDO'!C6+'TOTAL VQ_HEBDO'!C7+'TOTAL VQ_HEBDO'!C8+'TOTAL VQ_HEBDO'!C9</f>
        <v>1991</v>
      </c>
      <c r="D3" s="9">
        <f>'TOTAL VQ_HEBDO'!D6+'TOTAL VQ_HEBDO'!D7+'TOTAL VQ_HEBDO'!D8+'TOTAL VQ_HEBDO'!D9</f>
        <v>1969</v>
      </c>
      <c r="E3" s="9">
        <f>'TOTAL VQ_HEBDO'!E6+'TOTAL VQ_HEBDO'!E7+'TOTAL VQ_HEBDO'!E8+'TOTAL VQ_HEBDO'!E9</f>
        <v>1627</v>
      </c>
      <c r="F3" s="9">
        <f>'TOTAL VQ_HEBDO'!F6+'TOTAL VQ_HEBDO'!F7+'TOTAL VQ_HEBDO'!F8+'TOTAL VQ_HEBDO'!F9</f>
        <v>1434</v>
      </c>
      <c r="G3" s="9">
        <f>'TOTAL VQ_HEBDO'!G6+'TOTAL VQ_HEBDO'!G7+'TOTAL VQ_HEBDO'!G8+'TOTAL VQ_HEBDO'!G9</f>
        <v>337</v>
      </c>
      <c r="H3" s="9">
        <f>'TOTAL VQ_HEBDO'!H6+'TOTAL VQ_HEBDO'!H7+'TOTAL VQ_HEBDO'!H8+'TOTAL VQ_HEBDO'!H9</f>
        <v>701</v>
      </c>
      <c r="I3" s="9">
        <f>'TOTAL VQ_HEBDO'!I6+'TOTAL VQ_HEBDO'!I7+'TOTAL VQ_HEBDO'!I8+'TOTAL VQ_HEBDO'!I9</f>
        <v>197</v>
      </c>
      <c r="J3" s="9">
        <f>'TOTAL VQ_HEBDO'!J6+'TOTAL VQ_HEBDO'!J7+'TOTAL VQ_HEBDO'!J8+'TOTAL VQ_HEBDO'!J9</f>
        <v>292</v>
      </c>
      <c r="K3" s="9">
        <f>'TOTAL VQ_HEBDO'!K6+'TOTAL VQ_HEBDO'!K7+'TOTAL VQ_HEBDO'!K8+'TOTAL VQ_HEBDO'!K9</f>
        <v>1345</v>
      </c>
      <c r="L3" s="9">
        <f>'TOTAL VQ_HEBDO'!L6+'TOTAL VQ_HEBDO'!L7+'TOTAL VQ_HEBDO'!L8+'TOTAL VQ_HEBDO'!L9</f>
        <v>621</v>
      </c>
      <c r="M3" s="9">
        <f>'TOTAL VQ_HEBDO'!M6+'TOTAL VQ_HEBDO'!M7+'TOTAL VQ_HEBDO'!M8+'TOTAL VQ_HEBDO'!M9</f>
        <v>102</v>
      </c>
      <c r="N3" s="9">
        <f>'TOTAL VQ_HEBDO'!N6+'TOTAL VQ_HEBDO'!N7+'TOTAL VQ_HEBDO'!N8+'TOTAL VQ_HEBDO'!N9</f>
        <v>84</v>
      </c>
      <c r="O3" s="9">
        <f>'TOTAL VQ_HEBDO'!O6+'TOTAL VQ_HEBDO'!O7+'TOTAL VQ_HEBDO'!O8+'TOTAL VQ_HEBDO'!O9</f>
        <v>66</v>
      </c>
      <c r="P3" s="9">
        <f>'TOTAL VQ_HEBDO'!P6+'TOTAL VQ_HEBDO'!P7+'TOTAL VQ_HEBDO'!P8+'TOTAL VQ_HEBDO'!P9</f>
        <v>10</v>
      </c>
      <c r="Q3" s="9">
        <f>'TOTAL VQ_HEBDO'!Q6+'TOTAL VQ_HEBDO'!Q7+'TOTAL VQ_HEBDO'!Q8+'TOTAL VQ_HEBDO'!Q9</f>
        <v>9</v>
      </c>
      <c r="R3" s="9">
        <f>'TOTAL VQ_HEBDO'!R6+'TOTAL VQ_HEBDO'!R7+'TOTAL VQ_HEBDO'!R8+'TOTAL VQ_HEBDO'!R9</f>
        <v>4206</v>
      </c>
      <c r="S3" s="9">
        <f>'TOTAL VQ_HEBDO'!S6+'TOTAL VQ_HEBDO'!S7+'TOTAL VQ_HEBDO'!S8+'TOTAL VQ_HEBDO'!S9</f>
        <v>552</v>
      </c>
      <c r="T3" s="22">
        <f t="shared" si="0"/>
        <v>11337</v>
      </c>
      <c r="U3" s="22">
        <f t="shared" ref="U3:U13" si="1">C3+D3+E3+F3</f>
        <v>7021</v>
      </c>
      <c r="V3" s="22">
        <f t="shared" ref="V3:V13" si="2">K3</f>
        <v>1345</v>
      </c>
      <c r="W3" s="22">
        <f t="shared" ref="W3:W13" si="3">M3+N3</f>
        <v>186</v>
      </c>
      <c r="X3" s="22">
        <f t="shared" ref="X3:X13" si="4">L3+S3</f>
        <v>1173</v>
      </c>
      <c r="Y3" s="22">
        <f t="shared" ref="Y3:Y13" si="5">G3+H3+I3+J3+O3+P3+Q3</f>
        <v>1612</v>
      </c>
    </row>
    <row r="4" spans="1:25" x14ac:dyDescent="0.3">
      <c r="A4" s="31">
        <v>44621</v>
      </c>
      <c r="B4" s="9">
        <f>'TOTAL AUBES_MENSUEL'!B4+'TOTAL AIGUELONGUE_MENSUEL'!B4+'TOTAL TASTAVIN_MENSUEL'!B4+'TOTAL VILLON_MENSUEL'!B4+'TOTAL MOSSON_MENSUEL'!B4+'TOTAL HDV_MENSUEL'!B4</f>
        <v>14246</v>
      </c>
      <c r="C4" s="9">
        <f>'TOTAL VQ_HEBDO'!C10+'TOTAL VQ_HEBDO'!C11+'TOTAL VQ_HEBDO'!C12+'TOTAL VQ_HEBDO'!C13</f>
        <v>2034</v>
      </c>
      <c r="D4" s="9">
        <f>'TOTAL VQ_HEBDO'!D10+'TOTAL VQ_HEBDO'!D11+'TOTAL VQ_HEBDO'!D12+'TOTAL VQ_HEBDO'!D13</f>
        <v>1905</v>
      </c>
      <c r="E4" s="9">
        <f>'TOTAL VQ_HEBDO'!E10+'TOTAL VQ_HEBDO'!E11+'TOTAL VQ_HEBDO'!E12+'TOTAL VQ_HEBDO'!E13</f>
        <v>1912</v>
      </c>
      <c r="F4" s="9">
        <f>'TOTAL VQ_HEBDO'!F10+'TOTAL VQ_HEBDO'!F11+'TOTAL VQ_HEBDO'!F12+'TOTAL VQ_HEBDO'!F13</f>
        <v>1454</v>
      </c>
      <c r="G4" s="9">
        <f>'TOTAL VQ_HEBDO'!G10+'TOTAL VQ_HEBDO'!G11+'TOTAL VQ_HEBDO'!G12+'TOTAL VQ_HEBDO'!G13</f>
        <v>198</v>
      </c>
      <c r="H4" s="9">
        <f>'TOTAL VQ_HEBDO'!H10+'TOTAL VQ_HEBDO'!H11+'TOTAL VQ_HEBDO'!H12+'TOTAL VQ_HEBDO'!H13</f>
        <v>706</v>
      </c>
      <c r="I4" s="9">
        <f>'TOTAL VQ_HEBDO'!I10+'TOTAL VQ_HEBDO'!I11+'TOTAL VQ_HEBDO'!I12+'TOTAL VQ_HEBDO'!I13</f>
        <v>212</v>
      </c>
      <c r="J4" s="9">
        <f>'TOTAL VQ_HEBDO'!J10+'TOTAL VQ_HEBDO'!J11+'TOTAL VQ_HEBDO'!J12+'TOTAL VQ_HEBDO'!J13</f>
        <v>445</v>
      </c>
      <c r="K4" s="9">
        <f>'TOTAL VQ_HEBDO'!K10+'TOTAL VQ_HEBDO'!K11+'TOTAL VQ_HEBDO'!K12+'TOTAL VQ_HEBDO'!K13</f>
        <v>1271</v>
      </c>
      <c r="L4" s="9">
        <f>'TOTAL VQ_HEBDO'!L10+'TOTAL VQ_HEBDO'!L11+'TOTAL VQ_HEBDO'!L12+'TOTAL VQ_HEBDO'!L13</f>
        <v>118</v>
      </c>
      <c r="M4" s="9">
        <f>'TOTAL VQ_HEBDO'!M10+'TOTAL VQ_HEBDO'!M11+'TOTAL VQ_HEBDO'!M12+'TOTAL VQ_HEBDO'!M13</f>
        <v>113</v>
      </c>
      <c r="N4" s="9">
        <f>'TOTAL VQ_HEBDO'!N10+'TOTAL VQ_HEBDO'!N11+'TOTAL VQ_HEBDO'!N12+'TOTAL VQ_HEBDO'!N13</f>
        <v>92</v>
      </c>
      <c r="O4" s="9">
        <f>'TOTAL VQ_HEBDO'!O10+'TOTAL VQ_HEBDO'!O11+'TOTAL VQ_HEBDO'!O12+'TOTAL VQ_HEBDO'!O13</f>
        <v>59</v>
      </c>
      <c r="P4" s="9">
        <f>'TOTAL VQ_HEBDO'!P10+'TOTAL VQ_HEBDO'!P11+'TOTAL VQ_HEBDO'!P12+'TOTAL VQ_HEBDO'!P13</f>
        <v>0</v>
      </c>
      <c r="Q4" s="9">
        <f>'TOTAL VQ_HEBDO'!Q10+'TOTAL VQ_HEBDO'!Q11+'TOTAL VQ_HEBDO'!Q12+'TOTAL VQ_HEBDO'!Q13</f>
        <v>10</v>
      </c>
      <c r="R4" s="9">
        <f>'TOTAL VQ_HEBDO'!R10+'TOTAL VQ_HEBDO'!R11+'TOTAL VQ_HEBDO'!R12+'TOTAL VQ_HEBDO'!R13</f>
        <v>4732</v>
      </c>
      <c r="S4" s="9">
        <f>'TOTAL VQ_HEBDO'!S10+'TOTAL VQ_HEBDO'!S11+'TOTAL VQ_HEBDO'!S12+'TOTAL VQ_HEBDO'!S13</f>
        <v>502</v>
      </c>
      <c r="T4" s="22">
        <f t="shared" si="0"/>
        <v>11031</v>
      </c>
      <c r="U4" s="22">
        <f t="shared" si="1"/>
        <v>7305</v>
      </c>
      <c r="V4" s="22">
        <f t="shared" si="2"/>
        <v>1271</v>
      </c>
      <c r="W4" s="22">
        <f t="shared" si="3"/>
        <v>205</v>
      </c>
      <c r="X4" s="22">
        <f t="shared" si="4"/>
        <v>620</v>
      </c>
      <c r="Y4" s="22">
        <f t="shared" si="5"/>
        <v>1630</v>
      </c>
    </row>
    <row r="5" spans="1:25" x14ac:dyDescent="0.3">
      <c r="A5" s="31">
        <v>44652</v>
      </c>
      <c r="B5" s="9">
        <f>'TOTAL AUBES_MENSUEL'!B5+'TOTAL AIGUELONGUE_MENSUEL'!B5+'TOTAL TASTAVIN_MENSUEL'!B5+'TOTAL VILLON_MENSUEL'!B5+'TOTAL MOSSON_MENSUEL'!B5+'TOTAL HDV_MENSUEL'!B5</f>
        <v>12407</v>
      </c>
      <c r="C5" s="9">
        <f>'TOTAL VQ_HEBDO'!C14+'TOTAL VQ_HEBDO'!C15+'TOTAL VQ_HEBDO'!C16+'TOTAL VQ_HEBDO'!C17+'TOTAL VQ_HEBDO'!C18</f>
        <v>2779</v>
      </c>
      <c r="D5" s="9">
        <f>'TOTAL VQ_HEBDO'!D14+'TOTAL VQ_HEBDO'!D15+'TOTAL VQ_HEBDO'!D16+'TOTAL VQ_HEBDO'!D17+'TOTAL VQ_HEBDO'!D18</f>
        <v>2407</v>
      </c>
      <c r="E5" s="9">
        <f>'TOTAL VQ_HEBDO'!E14+'TOTAL VQ_HEBDO'!E15+'TOTAL VQ_HEBDO'!E16+'TOTAL VQ_HEBDO'!E17+'TOTAL VQ_HEBDO'!E18</f>
        <v>2932</v>
      </c>
      <c r="F5" s="9">
        <f>'TOTAL VQ_HEBDO'!F14+'TOTAL VQ_HEBDO'!F15+'TOTAL VQ_HEBDO'!F16+'TOTAL VQ_HEBDO'!F17+'TOTAL VQ_HEBDO'!F18</f>
        <v>2342</v>
      </c>
      <c r="G5" s="9">
        <f>'TOTAL VQ_HEBDO'!G14+'TOTAL VQ_HEBDO'!G15+'TOTAL VQ_HEBDO'!G16+'TOTAL VQ_HEBDO'!G17+'TOTAL VQ_HEBDO'!G18</f>
        <v>290</v>
      </c>
      <c r="H5" s="9">
        <f>'TOTAL VQ_HEBDO'!H14+'TOTAL VQ_HEBDO'!H15+'TOTAL VQ_HEBDO'!H16+'TOTAL VQ_HEBDO'!H17+'TOTAL VQ_HEBDO'!H18</f>
        <v>870</v>
      </c>
      <c r="I5" s="9">
        <f>'TOTAL VQ_HEBDO'!I14+'TOTAL VQ_HEBDO'!I15+'TOTAL VQ_HEBDO'!I16+'TOTAL VQ_HEBDO'!I17+'TOTAL VQ_HEBDO'!I18</f>
        <v>238</v>
      </c>
      <c r="J5" s="9">
        <f>'TOTAL VQ_HEBDO'!J14+'TOTAL VQ_HEBDO'!J15+'TOTAL VQ_HEBDO'!J16+'TOTAL VQ_HEBDO'!J17+'TOTAL VQ_HEBDO'!J18</f>
        <v>44</v>
      </c>
      <c r="K5" s="9">
        <f>'TOTAL VQ_HEBDO'!K14+'TOTAL VQ_HEBDO'!K15+'TOTAL VQ_HEBDO'!K16+'TOTAL VQ_HEBDO'!K17+'TOTAL VQ_HEBDO'!K18</f>
        <v>1404</v>
      </c>
      <c r="L5" s="9">
        <f>'TOTAL VQ_HEBDO'!L14+'TOTAL VQ_HEBDO'!L15+'TOTAL VQ_HEBDO'!L16+'TOTAL VQ_HEBDO'!L17+'TOTAL VQ_HEBDO'!L18</f>
        <v>324</v>
      </c>
      <c r="M5" s="9">
        <f>'TOTAL VQ_HEBDO'!M14+'TOTAL VQ_HEBDO'!M15+'TOTAL VQ_HEBDO'!M16+'TOTAL VQ_HEBDO'!M17+'TOTAL VQ_HEBDO'!M18</f>
        <v>99</v>
      </c>
      <c r="N5" s="9">
        <f>'TOTAL VQ_HEBDO'!N14+'TOTAL VQ_HEBDO'!N15+'TOTAL VQ_HEBDO'!N16+'TOTAL VQ_HEBDO'!N17+'TOTAL VQ_HEBDO'!N18</f>
        <v>125</v>
      </c>
      <c r="O5" s="9">
        <f>'TOTAL VQ_HEBDO'!O14+'TOTAL VQ_HEBDO'!O15+'TOTAL VQ_HEBDO'!O16+'TOTAL VQ_HEBDO'!O17+'TOTAL VQ_HEBDO'!O18</f>
        <v>84</v>
      </c>
      <c r="P5" s="9">
        <f>'TOTAL VQ_HEBDO'!P14+'TOTAL VQ_HEBDO'!P15+'TOTAL VQ_HEBDO'!P16+'TOTAL VQ_HEBDO'!P17+'TOTAL VQ_HEBDO'!P18</f>
        <v>0</v>
      </c>
      <c r="Q5" s="9">
        <f>'TOTAL VQ_HEBDO'!Q14+'TOTAL VQ_HEBDO'!Q15+'TOTAL VQ_HEBDO'!Q16+'TOTAL VQ_HEBDO'!Q17+'TOTAL VQ_HEBDO'!Q18</f>
        <v>3</v>
      </c>
      <c r="R5" s="9">
        <f>'TOTAL VQ_HEBDO'!R14+'TOTAL VQ_HEBDO'!R15+'TOTAL VQ_HEBDO'!R16+'TOTAL VQ_HEBDO'!R17+'TOTAL VQ_HEBDO'!R18</f>
        <v>5034</v>
      </c>
      <c r="S5" s="9">
        <f>'TOTAL VQ_HEBDO'!S14+'TOTAL VQ_HEBDO'!S15+'TOTAL VQ_HEBDO'!S16+'TOTAL VQ_HEBDO'!S17+'TOTAL VQ_HEBDO'!S18</f>
        <v>682</v>
      </c>
      <c r="T5" s="22">
        <f t="shared" si="0"/>
        <v>14623</v>
      </c>
      <c r="U5" s="22">
        <f t="shared" si="1"/>
        <v>10460</v>
      </c>
      <c r="V5" s="22">
        <f t="shared" si="2"/>
        <v>1404</v>
      </c>
      <c r="W5" s="22">
        <f t="shared" si="3"/>
        <v>224</v>
      </c>
      <c r="X5" s="22">
        <f t="shared" si="4"/>
        <v>1006</v>
      </c>
      <c r="Y5" s="22">
        <f t="shared" si="5"/>
        <v>1529</v>
      </c>
    </row>
    <row r="6" spans="1:25" x14ac:dyDescent="0.3">
      <c r="A6" s="31">
        <v>44682</v>
      </c>
      <c r="B6" s="9">
        <f>'TOTAL AUBES_MENSUEL'!B6+'TOTAL AIGUELONGUE_MENSUEL'!B6+'TOTAL TASTAVIN_MENSUEL'!B6+'TOTAL VILLON_MENSUEL'!B6+'TOTAL MOSSON_MENSUEL'!B6+'TOTAL HDV_MENSUEL'!B6</f>
        <v>13441</v>
      </c>
      <c r="C6" s="9">
        <f>'TOTAL VQ_HEBDO'!C19+'TOTAL VQ_HEBDO'!C20+'TOTAL VQ_HEBDO'!C21+'TOTAL VQ_HEBDO'!C22</f>
        <v>2686</v>
      </c>
      <c r="D6" s="9">
        <f>'TOTAL VQ_HEBDO'!D19+'TOTAL VQ_HEBDO'!D20+'TOTAL VQ_HEBDO'!D21+'TOTAL VQ_HEBDO'!D22</f>
        <v>2477</v>
      </c>
      <c r="E6" s="9">
        <f>'TOTAL VQ_HEBDO'!E19+'TOTAL VQ_HEBDO'!E20+'TOTAL VQ_HEBDO'!E21+'TOTAL VQ_HEBDO'!E22</f>
        <v>2630</v>
      </c>
      <c r="F6" s="9">
        <f>'TOTAL VQ_HEBDO'!F19+'TOTAL VQ_HEBDO'!F20+'TOTAL VQ_HEBDO'!F21+'TOTAL VQ_HEBDO'!F22</f>
        <v>2193</v>
      </c>
      <c r="G6" s="9">
        <f>'TOTAL VQ_HEBDO'!G19+'TOTAL VQ_HEBDO'!G20+'TOTAL VQ_HEBDO'!G21+'TOTAL VQ_HEBDO'!G22</f>
        <v>342</v>
      </c>
      <c r="H6" s="9">
        <f>'TOTAL VQ_HEBDO'!H19+'TOTAL VQ_HEBDO'!H20+'TOTAL VQ_HEBDO'!H21+'TOTAL VQ_HEBDO'!H22</f>
        <v>799</v>
      </c>
      <c r="I6" s="9">
        <f>'TOTAL VQ_HEBDO'!I19+'TOTAL VQ_HEBDO'!I20+'TOTAL VQ_HEBDO'!I21+'TOTAL VQ_HEBDO'!I22</f>
        <v>247</v>
      </c>
      <c r="J6" s="9">
        <f>'TOTAL VQ_HEBDO'!J19+'TOTAL VQ_HEBDO'!J20+'TOTAL VQ_HEBDO'!J21+'TOTAL VQ_HEBDO'!J22</f>
        <v>60</v>
      </c>
      <c r="K6" s="9">
        <f>'TOTAL VQ_HEBDO'!K19+'TOTAL VQ_HEBDO'!K20+'TOTAL VQ_HEBDO'!K21+'TOTAL VQ_HEBDO'!K22</f>
        <v>1157</v>
      </c>
      <c r="L6" s="9">
        <f>'TOTAL VQ_HEBDO'!L19+'TOTAL VQ_HEBDO'!L20+'TOTAL VQ_HEBDO'!L21+'TOTAL VQ_HEBDO'!L22</f>
        <v>103</v>
      </c>
      <c r="M6" s="9">
        <f>'TOTAL VQ_HEBDO'!M19+'TOTAL VQ_HEBDO'!M20+'TOTAL VQ_HEBDO'!M21+'TOTAL VQ_HEBDO'!M22</f>
        <v>105</v>
      </c>
      <c r="N6" s="9">
        <f>'TOTAL VQ_HEBDO'!N19+'TOTAL VQ_HEBDO'!N20+'TOTAL VQ_HEBDO'!N21+'TOTAL VQ_HEBDO'!N22</f>
        <v>108</v>
      </c>
      <c r="O6" s="9">
        <f>'TOTAL VQ_HEBDO'!O19+'TOTAL VQ_HEBDO'!O20+'TOTAL VQ_HEBDO'!O21+'TOTAL VQ_HEBDO'!O22</f>
        <v>18</v>
      </c>
      <c r="P6" s="9">
        <f>'TOTAL VQ_HEBDO'!P19+'TOTAL VQ_HEBDO'!P20+'TOTAL VQ_HEBDO'!P21+'TOTAL VQ_HEBDO'!P22</f>
        <v>3</v>
      </c>
      <c r="Q6" s="9">
        <f>'TOTAL VQ_HEBDO'!Q19+'TOTAL VQ_HEBDO'!Q20+'TOTAL VQ_HEBDO'!Q21+'TOTAL VQ_HEBDO'!Q22</f>
        <v>5</v>
      </c>
      <c r="R6" s="9">
        <f>'TOTAL VQ_HEBDO'!R19+'TOTAL VQ_HEBDO'!R20+'TOTAL VQ_HEBDO'!R21+'TOTAL VQ_HEBDO'!R22</f>
        <v>3575</v>
      </c>
      <c r="S6" s="9">
        <f>'TOTAL VQ_HEBDO'!S19+'TOTAL VQ_HEBDO'!S20+'TOTAL VQ_HEBDO'!S21+'TOTAL VQ_HEBDO'!S22</f>
        <v>489</v>
      </c>
      <c r="T6" s="22">
        <f t="shared" si="0"/>
        <v>13422</v>
      </c>
      <c r="U6" s="22">
        <f t="shared" si="1"/>
        <v>9986</v>
      </c>
      <c r="V6" s="22">
        <f t="shared" si="2"/>
        <v>1157</v>
      </c>
      <c r="W6" s="22">
        <f t="shared" si="3"/>
        <v>213</v>
      </c>
      <c r="X6" s="22">
        <f t="shared" si="4"/>
        <v>592</v>
      </c>
      <c r="Y6" s="22">
        <f t="shared" si="5"/>
        <v>1474</v>
      </c>
    </row>
    <row r="7" spans="1:25" x14ac:dyDescent="0.3">
      <c r="A7" s="31">
        <v>44713</v>
      </c>
      <c r="B7" s="9">
        <f>'TOTAL AUBES_MENSUEL'!B7+'TOTAL AIGUELONGUE_MENSUEL'!B7+'TOTAL TASTAVIN_MENSUEL'!B7+'TOTAL VILLON_MENSUEL'!B7+'TOTAL MOSSON_MENSUEL'!B7+'TOTAL HDV_MENSUEL'!B7</f>
        <v>14295</v>
      </c>
      <c r="C7" s="9">
        <f>'TOTAL VQ_HEBDO'!C23+'TOTAL VQ_HEBDO'!C24+'TOTAL VQ_HEBDO'!C25+'TOTAL VQ_HEBDO'!C26</f>
        <v>2510</v>
      </c>
      <c r="D7" s="9">
        <f>'TOTAL VQ_HEBDO'!D23+'TOTAL VQ_HEBDO'!D24+'TOTAL VQ_HEBDO'!D25+'TOTAL VQ_HEBDO'!D26</f>
        <v>2212</v>
      </c>
      <c r="E7" s="9">
        <f>'TOTAL VQ_HEBDO'!E23+'TOTAL VQ_HEBDO'!E24+'TOTAL VQ_HEBDO'!E25+'TOTAL VQ_HEBDO'!E26</f>
        <v>2460</v>
      </c>
      <c r="F7" s="9">
        <f>'TOTAL VQ_HEBDO'!F23+'TOTAL VQ_HEBDO'!F24+'TOTAL VQ_HEBDO'!F25+'TOTAL VQ_HEBDO'!F26</f>
        <v>2286</v>
      </c>
      <c r="G7" s="9">
        <f>'TOTAL VQ_HEBDO'!G23+'TOTAL VQ_HEBDO'!G24+'TOTAL VQ_HEBDO'!G25+'TOTAL VQ_HEBDO'!G26</f>
        <v>468</v>
      </c>
      <c r="H7" s="9">
        <f>'TOTAL VQ_HEBDO'!H23+'TOTAL VQ_HEBDO'!H24+'TOTAL VQ_HEBDO'!H25+'TOTAL VQ_HEBDO'!H26</f>
        <v>1067</v>
      </c>
      <c r="I7" s="9">
        <f>'TOTAL VQ_HEBDO'!I23+'TOTAL VQ_HEBDO'!I24+'TOTAL VQ_HEBDO'!I25+'TOTAL VQ_HEBDO'!I26</f>
        <v>321</v>
      </c>
      <c r="J7" s="9">
        <f>'TOTAL VQ_HEBDO'!J23+'TOTAL VQ_HEBDO'!J24+'TOTAL VQ_HEBDO'!J25+'TOTAL VQ_HEBDO'!J26</f>
        <v>15</v>
      </c>
      <c r="K7" s="9">
        <f>'TOTAL VQ_HEBDO'!K23+'TOTAL VQ_HEBDO'!K24+'TOTAL VQ_HEBDO'!K25+'TOTAL VQ_HEBDO'!K26</f>
        <v>1162</v>
      </c>
      <c r="L7" s="9">
        <f>'TOTAL VQ_HEBDO'!L23+'TOTAL VQ_HEBDO'!L24+'TOTAL VQ_HEBDO'!L25+'TOTAL VQ_HEBDO'!L26</f>
        <v>103</v>
      </c>
      <c r="M7" s="9">
        <f>'TOTAL VQ_HEBDO'!M23+'TOTAL VQ_HEBDO'!M24+'TOTAL VQ_HEBDO'!M25+'TOTAL VQ_HEBDO'!M26</f>
        <v>167</v>
      </c>
      <c r="N7" s="9">
        <f>'TOTAL VQ_HEBDO'!N23+'TOTAL VQ_HEBDO'!N24+'TOTAL VQ_HEBDO'!N25+'TOTAL VQ_HEBDO'!N26</f>
        <v>202</v>
      </c>
      <c r="O7" s="9">
        <f>'TOTAL VQ_HEBDO'!O23+'TOTAL VQ_HEBDO'!O24+'TOTAL VQ_HEBDO'!O25+'TOTAL VQ_HEBDO'!O26</f>
        <v>42</v>
      </c>
      <c r="P7" s="9">
        <f>'TOTAL VQ_HEBDO'!P23+'TOTAL VQ_HEBDO'!P24+'TOTAL VQ_HEBDO'!P25+'TOTAL VQ_HEBDO'!P26</f>
        <v>1</v>
      </c>
      <c r="Q7" s="9">
        <f>'TOTAL VQ_HEBDO'!Q23+'TOTAL VQ_HEBDO'!Q24+'TOTAL VQ_HEBDO'!Q25+'TOTAL VQ_HEBDO'!Q26</f>
        <v>7</v>
      </c>
      <c r="R7" s="9">
        <f>'TOTAL VQ_HEBDO'!R23+'TOTAL VQ_HEBDO'!R24+'TOTAL VQ_HEBDO'!R25+'TOTAL VQ_HEBDO'!R26</f>
        <v>3102</v>
      </c>
      <c r="S7" s="9">
        <f>'TOTAL VQ_HEBDO'!S23+'TOTAL VQ_HEBDO'!S24+'TOTAL VQ_HEBDO'!S25+'TOTAL VQ_HEBDO'!S26</f>
        <v>590</v>
      </c>
      <c r="T7" s="22">
        <f t="shared" si="0"/>
        <v>13613</v>
      </c>
      <c r="U7" s="22">
        <f t="shared" si="1"/>
        <v>9468</v>
      </c>
      <c r="V7" s="22">
        <f t="shared" si="2"/>
        <v>1162</v>
      </c>
      <c r="W7" s="22">
        <f t="shared" si="3"/>
        <v>369</v>
      </c>
      <c r="X7" s="22">
        <f t="shared" si="4"/>
        <v>693</v>
      </c>
      <c r="Y7" s="22">
        <f t="shared" si="5"/>
        <v>1921</v>
      </c>
    </row>
    <row r="8" spans="1:25" x14ac:dyDescent="0.3">
      <c r="A8" s="31">
        <v>44743</v>
      </c>
      <c r="B8" s="9">
        <f>'TOTAL AUBES_MENSUEL'!B8+'TOTAL AIGUELONGUE_MENSUEL'!B8+'TOTAL TASTAVIN_MENSUEL'!B8+'TOTAL VILLON_MENSUEL'!B8+'TOTAL MOSSON_MENSUEL'!B8+'TOTAL HDV_MENSUEL'!B8</f>
        <v>12292</v>
      </c>
      <c r="C8" s="9">
        <f>'TOTAL VQ_HEBDO'!C27+'TOTAL VQ_HEBDO'!C28+'TOTAL VQ_HEBDO'!C29+'TOTAL VQ_HEBDO'!C30+'TOTAL VQ_HEBDO'!C31</f>
        <v>2435</v>
      </c>
      <c r="D8" s="9">
        <f>'TOTAL VQ_HEBDO'!D27+'TOTAL VQ_HEBDO'!D28+'TOTAL VQ_HEBDO'!D29+'TOTAL VQ_HEBDO'!D30+'TOTAL VQ_HEBDO'!D31</f>
        <v>2593</v>
      </c>
      <c r="E8" s="9">
        <f>'TOTAL VQ_HEBDO'!E27+'TOTAL VQ_HEBDO'!E28+'TOTAL VQ_HEBDO'!E29+'TOTAL VQ_HEBDO'!E30+'TOTAL VQ_HEBDO'!E31</f>
        <v>2263</v>
      </c>
      <c r="F8" s="9">
        <f>'TOTAL VQ_HEBDO'!F27+'TOTAL VQ_HEBDO'!F28+'TOTAL VQ_HEBDO'!F29+'TOTAL VQ_HEBDO'!F30+'TOTAL VQ_HEBDO'!F31</f>
        <v>2367</v>
      </c>
      <c r="G8" s="9">
        <f>'TOTAL VQ_HEBDO'!G27+'TOTAL VQ_HEBDO'!G28+'TOTAL VQ_HEBDO'!G29+'TOTAL VQ_HEBDO'!G30+'TOTAL VQ_HEBDO'!G31</f>
        <v>445</v>
      </c>
      <c r="H8" s="9">
        <f>'TOTAL VQ_HEBDO'!H27+'TOTAL VQ_HEBDO'!H28+'TOTAL VQ_HEBDO'!H29+'TOTAL VQ_HEBDO'!H30+'TOTAL VQ_HEBDO'!H31</f>
        <v>1420</v>
      </c>
      <c r="I8" s="9">
        <f>'TOTAL VQ_HEBDO'!I27+'TOTAL VQ_HEBDO'!I28+'TOTAL VQ_HEBDO'!I29+'TOTAL VQ_HEBDO'!I30+'TOTAL VQ_HEBDO'!I31</f>
        <v>232</v>
      </c>
      <c r="J8" s="9">
        <f>'TOTAL VQ_HEBDO'!J27+'TOTAL VQ_HEBDO'!J28+'TOTAL VQ_HEBDO'!J29+'TOTAL VQ_HEBDO'!J30+'TOTAL VQ_HEBDO'!J31</f>
        <v>14</v>
      </c>
      <c r="K8" s="9">
        <f>'TOTAL VQ_HEBDO'!K27+'TOTAL VQ_HEBDO'!K28+'TOTAL VQ_HEBDO'!K29+'TOTAL VQ_HEBDO'!K30+'TOTAL VQ_HEBDO'!K31</f>
        <v>914</v>
      </c>
      <c r="L8" s="9">
        <f>'TOTAL VQ_HEBDO'!L27+'TOTAL VQ_HEBDO'!L28+'TOTAL VQ_HEBDO'!L29+'TOTAL VQ_HEBDO'!L30+'TOTAL VQ_HEBDO'!L31</f>
        <v>70</v>
      </c>
      <c r="M8" s="9">
        <f>'TOTAL VQ_HEBDO'!M27+'TOTAL VQ_HEBDO'!M28+'TOTAL VQ_HEBDO'!M29+'TOTAL VQ_HEBDO'!M30+'TOTAL VQ_HEBDO'!M31</f>
        <v>133</v>
      </c>
      <c r="N8" s="9">
        <f>'TOTAL VQ_HEBDO'!N27+'TOTAL VQ_HEBDO'!N28+'TOTAL VQ_HEBDO'!N29+'TOTAL VQ_HEBDO'!N30+'TOTAL VQ_HEBDO'!N31</f>
        <v>170</v>
      </c>
      <c r="O8" s="9">
        <f>'TOTAL VQ_HEBDO'!O27+'TOTAL VQ_HEBDO'!O28+'TOTAL VQ_HEBDO'!O29+'TOTAL VQ_HEBDO'!O30+'TOTAL VQ_HEBDO'!O31</f>
        <v>30</v>
      </c>
      <c r="P8" s="9">
        <f>'TOTAL VQ_HEBDO'!P27+'TOTAL VQ_HEBDO'!P28+'TOTAL VQ_HEBDO'!P29+'TOTAL VQ_HEBDO'!P30+'TOTAL VQ_HEBDO'!P31</f>
        <v>3</v>
      </c>
      <c r="Q8" s="9">
        <f>'TOTAL VQ_HEBDO'!Q27+'TOTAL VQ_HEBDO'!Q28+'TOTAL VQ_HEBDO'!Q29+'TOTAL VQ_HEBDO'!Q30+'TOTAL VQ_HEBDO'!Q31</f>
        <v>10</v>
      </c>
      <c r="R8" s="9">
        <f>'TOTAL VQ_HEBDO'!R27+'TOTAL VQ_HEBDO'!R28+'TOTAL VQ_HEBDO'!R29+'TOTAL VQ_HEBDO'!R30+'TOTAL VQ_HEBDO'!R31</f>
        <v>3572</v>
      </c>
      <c r="S8" s="9">
        <f>'TOTAL VQ_HEBDO'!S27+'TOTAL VQ_HEBDO'!S28+'TOTAL VQ_HEBDO'!S29+'TOTAL VQ_HEBDO'!S30+'TOTAL VQ_HEBDO'!S31</f>
        <v>660</v>
      </c>
      <c r="T8" s="22">
        <f t="shared" si="0"/>
        <v>13759</v>
      </c>
      <c r="U8" s="22">
        <f t="shared" si="1"/>
        <v>9658</v>
      </c>
      <c r="V8" s="22">
        <f t="shared" si="2"/>
        <v>914</v>
      </c>
      <c r="W8" s="22">
        <f t="shared" si="3"/>
        <v>303</v>
      </c>
      <c r="X8" s="22">
        <f t="shared" si="4"/>
        <v>730</v>
      </c>
      <c r="Y8" s="22">
        <f t="shared" si="5"/>
        <v>2154</v>
      </c>
    </row>
    <row r="9" spans="1:25" x14ac:dyDescent="0.3">
      <c r="A9" s="31">
        <v>44774</v>
      </c>
      <c r="B9" s="9">
        <f>'TOTAL AUBES_MENSUEL'!B9+'TOTAL AIGUELONGUE_MENSUEL'!B9+'TOTAL TASTAVIN_MENSUEL'!B9+'TOTAL VILLON_MENSUEL'!B9+'TOTAL MOSSON_MENSUEL'!B9+'TOTAL HDV_MENSUEL'!B9</f>
        <v>11203</v>
      </c>
      <c r="C9" s="9">
        <f>'TOTAL VQ_HEBDO'!C32+'TOTAL VQ_HEBDO'!C33+'TOTAL VQ_HEBDO'!C34+'TOTAL VQ_HEBDO'!C35</f>
        <v>2358</v>
      </c>
      <c r="D9" s="9">
        <f>'TOTAL VQ_HEBDO'!D32+'TOTAL VQ_HEBDO'!D33+'TOTAL VQ_HEBDO'!D34+'TOTAL VQ_HEBDO'!D35</f>
        <v>2214</v>
      </c>
      <c r="E9" s="9">
        <f>'TOTAL VQ_HEBDO'!E32+'TOTAL VQ_HEBDO'!E33+'TOTAL VQ_HEBDO'!E34+'TOTAL VQ_HEBDO'!E35</f>
        <v>2070</v>
      </c>
      <c r="F9" s="9">
        <f>'TOTAL VQ_HEBDO'!F32+'TOTAL VQ_HEBDO'!F33+'TOTAL VQ_HEBDO'!F34+'TOTAL VQ_HEBDO'!F35</f>
        <v>2277</v>
      </c>
      <c r="G9" s="9">
        <f>'TOTAL VQ_HEBDO'!G32+'TOTAL VQ_HEBDO'!G33+'TOTAL VQ_HEBDO'!G34+'TOTAL VQ_HEBDO'!G35</f>
        <v>247</v>
      </c>
      <c r="H9" s="9">
        <f>'TOTAL VQ_HEBDO'!H32+'TOTAL VQ_HEBDO'!H33+'TOTAL VQ_HEBDO'!H34+'TOTAL VQ_HEBDO'!H35</f>
        <v>675</v>
      </c>
      <c r="I9" s="9">
        <f>'TOTAL VQ_HEBDO'!I32+'TOTAL VQ_HEBDO'!I33+'TOTAL VQ_HEBDO'!I34+'TOTAL VQ_HEBDO'!I35</f>
        <v>118</v>
      </c>
      <c r="J9" s="9">
        <f>'TOTAL VQ_HEBDO'!J32+'TOTAL VQ_HEBDO'!J33+'TOTAL VQ_HEBDO'!J34+'TOTAL VQ_HEBDO'!J35</f>
        <v>4</v>
      </c>
      <c r="K9" s="9">
        <f>'TOTAL VQ_HEBDO'!K32+'TOTAL VQ_HEBDO'!K33+'TOTAL VQ_HEBDO'!K34+'TOTAL VQ_HEBDO'!K35</f>
        <v>703</v>
      </c>
      <c r="L9" s="9">
        <f>'TOTAL VQ_HEBDO'!L32+'TOTAL VQ_HEBDO'!L33+'TOTAL VQ_HEBDO'!L34+'TOTAL VQ_HEBDO'!L35</f>
        <v>53</v>
      </c>
      <c r="M9" s="9">
        <f>'TOTAL VQ_HEBDO'!M32+'TOTAL VQ_HEBDO'!M33+'TOTAL VQ_HEBDO'!M34+'TOTAL VQ_HEBDO'!M35</f>
        <v>82</v>
      </c>
      <c r="N9" s="9">
        <f>'TOTAL VQ_HEBDO'!N32+'TOTAL VQ_HEBDO'!N33+'TOTAL VQ_HEBDO'!N34+'TOTAL VQ_HEBDO'!N35</f>
        <v>96</v>
      </c>
      <c r="O9" s="9">
        <f>'TOTAL VQ_HEBDO'!O32+'TOTAL VQ_HEBDO'!O33+'TOTAL VQ_HEBDO'!O34+'TOTAL VQ_HEBDO'!O35</f>
        <v>46</v>
      </c>
      <c r="P9" s="9">
        <f>'TOTAL VQ_HEBDO'!P32+'TOTAL VQ_HEBDO'!P33+'TOTAL VQ_HEBDO'!P34+'TOTAL VQ_HEBDO'!P35</f>
        <v>1</v>
      </c>
      <c r="Q9" s="9">
        <f>'TOTAL VQ_HEBDO'!Q32+'TOTAL VQ_HEBDO'!Q33+'TOTAL VQ_HEBDO'!Q34+'TOTAL VQ_HEBDO'!Q35</f>
        <v>8</v>
      </c>
      <c r="R9" s="9">
        <f>'TOTAL VQ_HEBDO'!R32+'TOTAL VQ_HEBDO'!R33+'TOTAL VQ_HEBDO'!R34+'TOTAL VQ_HEBDO'!R35</f>
        <v>2548</v>
      </c>
      <c r="S9" s="9">
        <f>'TOTAL VQ_HEBDO'!S32+'TOTAL VQ_HEBDO'!S33+'TOTAL VQ_HEBDO'!S34+'TOTAL VQ_HEBDO'!S35</f>
        <v>215</v>
      </c>
      <c r="T9" s="22">
        <f t="shared" si="0"/>
        <v>11167</v>
      </c>
      <c r="U9" s="22">
        <f t="shared" si="1"/>
        <v>8919</v>
      </c>
      <c r="V9" s="22">
        <f t="shared" si="2"/>
        <v>703</v>
      </c>
      <c r="W9" s="22">
        <f t="shared" si="3"/>
        <v>178</v>
      </c>
      <c r="X9" s="22">
        <f t="shared" si="4"/>
        <v>268</v>
      </c>
      <c r="Y9" s="22">
        <f t="shared" si="5"/>
        <v>1099</v>
      </c>
    </row>
    <row r="10" spans="1:25" x14ac:dyDescent="0.3">
      <c r="A10" s="31">
        <v>44805</v>
      </c>
      <c r="B10" s="9">
        <f>'TOTAL AUBES_MENSUEL'!B10+'TOTAL AIGUELONGUE_MENSUEL'!B10+'TOTAL TASTAVIN_MENSUEL'!B10+'TOTAL VILLON_MENSUEL'!B10+'TOTAL MOSSON_MENSUEL'!B10+'TOTAL HDV_MENSUEL'!B10</f>
        <v>15092</v>
      </c>
      <c r="C10" s="9">
        <f>'TOTAL VQ_HEBDO'!C36+'TOTAL VQ_HEBDO'!C37+'TOTAL VQ_HEBDO'!C38+'TOTAL VQ_HEBDO'!C39+'TOTAL VQ_HEBDO'!C40</f>
        <v>3569</v>
      </c>
      <c r="D10" s="9">
        <f>'TOTAL VQ_HEBDO'!D36+'TOTAL VQ_HEBDO'!D37+'TOTAL VQ_HEBDO'!D38+'TOTAL VQ_HEBDO'!D39+'TOTAL VQ_HEBDO'!D40</f>
        <v>3149</v>
      </c>
      <c r="E10" s="9">
        <f>'TOTAL VQ_HEBDO'!E36+'TOTAL VQ_HEBDO'!E37+'TOTAL VQ_HEBDO'!E38+'TOTAL VQ_HEBDO'!E39+'TOTAL VQ_HEBDO'!E40</f>
        <v>3182</v>
      </c>
      <c r="F10" s="9">
        <f>'TOTAL VQ_HEBDO'!F36+'TOTAL VQ_HEBDO'!F37+'TOTAL VQ_HEBDO'!F38+'TOTAL VQ_HEBDO'!F39+'TOTAL VQ_HEBDO'!F40</f>
        <v>2853</v>
      </c>
      <c r="G10" s="9">
        <f>'TOTAL VQ_HEBDO'!G36+'TOTAL VQ_HEBDO'!G37+'TOTAL VQ_HEBDO'!G38+'TOTAL VQ_HEBDO'!G39+'TOTAL VQ_HEBDO'!G40</f>
        <v>420</v>
      </c>
      <c r="H10" s="9">
        <f>'TOTAL VQ_HEBDO'!H36+'TOTAL VQ_HEBDO'!H37+'TOTAL VQ_HEBDO'!H38+'TOTAL VQ_HEBDO'!H39+'TOTAL VQ_HEBDO'!H40</f>
        <v>1040</v>
      </c>
      <c r="I10" s="9">
        <f>'TOTAL VQ_HEBDO'!I36+'TOTAL VQ_HEBDO'!I37+'TOTAL VQ_HEBDO'!I38+'TOTAL VQ_HEBDO'!I39+'TOTAL VQ_HEBDO'!I40</f>
        <v>333</v>
      </c>
      <c r="J10" s="9">
        <f>'TOTAL VQ_HEBDO'!J36+'TOTAL VQ_HEBDO'!J37+'TOTAL VQ_HEBDO'!J38+'TOTAL VQ_HEBDO'!J39+'TOTAL VQ_HEBDO'!J40</f>
        <v>14</v>
      </c>
      <c r="K10" s="9">
        <f>'TOTAL VQ_HEBDO'!K36+'TOTAL VQ_HEBDO'!K37+'TOTAL VQ_HEBDO'!K38+'TOTAL VQ_HEBDO'!K39+'TOTAL VQ_HEBDO'!K40</f>
        <v>1096</v>
      </c>
      <c r="L10" s="9">
        <f>'TOTAL VQ_HEBDO'!L36+'TOTAL VQ_HEBDO'!L37+'TOTAL VQ_HEBDO'!L38+'TOTAL VQ_HEBDO'!L39+'TOTAL VQ_HEBDO'!L40</f>
        <v>166</v>
      </c>
      <c r="M10" s="9">
        <f>'TOTAL VQ_HEBDO'!M36+'TOTAL VQ_HEBDO'!M37+'TOTAL VQ_HEBDO'!M38+'TOTAL VQ_HEBDO'!M39+'TOTAL VQ_HEBDO'!M40</f>
        <v>174</v>
      </c>
      <c r="N10" s="9">
        <f>'TOTAL VQ_HEBDO'!N36+'TOTAL VQ_HEBDO'!N37+'TOTAL VQ_HEBDO'!N38+'TOTAL VQ_HEBDO'!N39+'TOTAL VQ_HEBDO'!N40</f>
        <v>127</v>
      </c>
      <c r="O10" s="9">
        <f>'TOTAL VQ_HEBDO'!O36+'TOTAL VQ_HEBDO'!O37+'TOTAL VQ_HEBDO'!O38+'TOTAL VQ_HEBDO'!O39+'TOTAL VQ_HEBDO'!O40</f>
        <v>65</v>
      </c>
      <c r="P10" s="9">
        <f>'TOTAL VQ_HEBDO'!P36+'TOTAL VQ_HEBDO'!P37+'TOTAL VQ_HEBDO'!P38+'TOTAL VQ_HEBDO'!P39+'TOTAL VQ_HEBDO'!P40</f>
        <v>5</v>
      </c>
      <c r="Q10" s="9">
        <f>'TOTAL VQ_HEBDO'!Q36+'TOTAL VQ_HEBDO'!Q37+'TOTAL VQ_HEBDO'!Q38+'TOTAL VQ_HEBDO'!Q39+'TOTAL VQ_HEBDO'!Q40</f>
        <v>13</v>
      </c>
      <c r="R10" s="9">
        <f>'TOTAL VQ_HEBDO'!R36+'TOTAL VQ_HEBDO'!R37+'TOTAL VQ_HEBDO'!R38+'TOTAL VQ_HEBDO'!R39+'TOTAL VQ_HEBDO'!R40</f>
        <v>5170</v>
      </c>
      <c r="S10" s="9">
        <f>'TOTAL VQ_HEBDO'!S36+'TOTAL VQ_HEBDO'!S37+'TOTAL VQ_HEBDO'!S38+'TOTAL VQ_HEBDO'!S39+'TOTAL VQ_HEBDO'!S40</f>
        <v>46</v>
      </c>
      <c r="T10" s="22">
        <f t="shared" si="0"/>
        <v>16252</v>
      </c>
      <c r="U10" s="22">
        <f t="shared" si="1"/>
        <v>12753</v>
      </c>
      <c r="V10" s="22">
        <f t="shared" si="2"/>
        <v>1096</v>
      </c>
      <c r="W10" s="22">
        <f t="shared" si="3"/>
        <v>301</v>
      </c>
      <c r="X10" s="22">
        <f t="shared" si="4"/>
        <v>212</v>
      </c>
      <c r="Y10" s="22">
        <f t="shared" si="5"/>
        <v>1890</v>
      </c>
    </row>
    <row r="11" spans="1:25" x14ac:dyDescent="0.3">
      <c r="A11" s="31">
        <v>44835</v>
      </c>
      <c r="B11" s="9">
        <f>'TOTAL AUBES_MENSUEL'!B11+'TOTAL AIGUELONGUE_MENSUEL'!B11+'TOTAL TASTAVIN_MENSUEL'!B11+'TOTAL VILLON_MENSUEL'!B11+'TOTAL MOSSON_MENSUEL'!B11+'TOTAL HDV_MENSUEL'!B11</f>
        <v>15252</v>
      </c>
      <c r="C11" s="9">
        <f>'TOTAL VQ_HEBDO'!C41+'TOTAL VQ_HEBDO'!C42+'TOTAL VQ_HEBDO'!C43+'TOTAL VQ_HEBDO'!C44</f>
        <v>2256</v>
      </c>
      <c r="D11" s="9">
        <f>'TOTAL VQ_HEBDO'!D41+'TOTAL VQ_HEBDO'!D42+'TOTAL VQ_HEBDO'!D43+'TOTAL VQ_HEBDO'!D44</f>
        <v>2335</v>
      </c>
      <c r="E11" s="9">
        <f>'TOTAL VQ_HEBDO'!E41+'TOTAL VQ_HEBDO'!E42+'TOTAL VQ_HEBDO'!E43+'TOTAL VQ_HEBDO'!E44</f>
        <v>2239</v>
      </c>
      <c r="F11" s="9">
        <f>'TOTAL VQ_HEBDO'!F41+'TOTAL VQ_HEBDO'!F42+'TOTAL VQ_HEBDO'!F43+'TOTAL VQ_HEBDO'!F44</f>
        <v>2354</v>
      </c>
      <c r="G11" s="9">
        <f>'TOTAL VQ_HEBDO'!G41+'TOTAL VQ_HEBDO'!G42+'TOTAL VQ_HEBDO'!G43+'TOTAL VQ_HEBDO'!G44</f>
        <v>458</v>
      </c>
      <c r="H11" s="9">
        <f>'TOTAL VQ_HEBDO'!H41+'TOTAL VQ_HEBDO'!H42+'TOTAL VQ_HEBDO'!H43+'TOTAL VQ_HEBDO'!H44</f>
        <v>801</v>
      </c>
      <c r="I11" s="9">
        <f>'TOTAL VQ_HEBDO'!I41+'TOTAL VQ_HEBDO'!I42+'TOTAL VQ_HEBDO'!I43+'TOTAL VQ_HEBDO'!I44</f>
        <v>306</v>
      </c>
      <c r="J11" s="9">
        <f>'TOTAL VQ_HEBDO'!J41+'TOTAL VQ_HEBDO'!J42+'TOTAL VQ_HEBDO'!J43+'TOTAL VQ_HEBDO'!J44</f>
        <v>10</v>
      </c>
      <c r="K11" s="9">
        <f>'TOTAL VQ_HEBDO'!K41+'TOTAL VQ_HEBDO'!K42+'TOTAL VQ_HEBDO'!K43+'TOTAL VQ_HEBDO'!K44</f>
        <v>1263</v>
      </c>
      <c r="L11" s="9">
        <f>'TOTAL VQ_HEBDO'!L41+'TOTAL VQ_HEBDO'!L42+'TOTAL VQ_HEBDO'!L43+'TOTAL VQ_HEBDO'!L44</f>
        <v>344</v>
      </c>
      <c r="M11" s="9">
        <f>'TOTAL VQ_HEBDO'!M41+'TOTAL VQ_HEBDO'!M42+'TOTAL VQ_HEBDO'!M43+'TOTAL VQ_HEBDO'!M44</f>
        <v>99</v>
      </c>
      <c r="N11" s="9">
        <f>'TOTAL VQ_HEBDO'!N41+'TOTAL VQ_HEBDO'!N42+'TOTAL VQ_HEBDO'!N43+'TOTAL VQ_HEBDO'!N44</f>
        <v>113</v>
      </c>
      <c r="O11" s="9">
        <f>'TOTAL VQ_HEBDO'!O41+'TOTAL VQ_HEBDO'!O42+'TOTAL VQ_HEBDO'!O43+'TOTAL VQ_HEBDO'!O44</f>
        <v>22</v>
      </c>
      <c r="P11" s="9">
        <f>'TOTAL VQ_HEBDO'!P41+'TOTAL VQ_HEBDO'!P42+'TOTAL VQ_HEBDO'!P43+'TOTAL VQ_HEBDO'!P44</f>
        <v>4</v>
      </c>
      <c r="Q11" s="9">
        <f>'TOTAL VQ_HEBDO'!Q41+'TOTAL VQ_HEBDO'!Q42+'TOTAL VQ_HEBDO'!Q43+'TOTAL VQ_HEBDO'!Q44</f>
        <v>8</v>
      </c>
      <c r="R11" s="9">
        <f>'TOTAL VQ_HEBDO'!R41+'TOTAL VQ_HEBDO'!R42+'TOTAL VQ_HEBDO'!R43+'TOTAL VQ_HEBDO'!R44</f>
        <v>3464</v>
      </c>
      <c r="S11" s="9">
        <f>'TOTAL VQ_HEBDO'!S41+'TOTAL VQ_HEBDO'!S42+'TOTAL VQ_HEBDO'!S43+'TOTAL VQ_HEBDO'!S44</f>
        <v>100</v>
      </c>
      <c r="T11" s="22">
        <f t="shared" si="0"/>
        <v>12712</v>
      </c>
      <c r="U11" s="22">
        <f t="shared" si="1"/>
        <v>9184</v>
      </c>
      <c r="V11" s="22">
        <f t="shared" si="2"/>
        <v>1263</v>
      </c>
      <c r="W11" s="22">
        <f t="shared" si="3"/>
        <v>212</v>
      </c>
      <c r="X11" s="22">
        <f t="shared" si="4"/>
        <v>444</v>
      </c>
      <c r="Y11" s="22">
        <f t="shared" si="5"/>
        <v>1609</v>
      </c>
    </row>
    <row r="12" spans="1:25" x14ac:dyDescent="0.3">
      <c r="A12" s="31">
        <v>44866</v>
      </c>
      <c r="B12" s="9">
        <f>'TOTAL AUBES_MENSUEL'!B12+'TOTAL AIGUELONGUE_MENSUEL'!B12+'TOTAL TASTAVIN_MENSUEL'!B12+'TOTAL VILLON_MENSUEL'!B12+'TOTAL MOSSON_MENSUEL'!B12+'TOTAL HDV_MENSUEL'!B12</f>
        <v>14191</v>
      </c>
      <c r="C12" s="9">
        <f>'TOTAL VQ_HEBDO'!C45+'TOTAL VQ_HEBDO'!C46+'TOTAL VQ_HEBDO'!C47+'TOTAL VQ_HEBDO'!C48</f>
        <v>2642</v>
      </c>
      <c r="D12" s="9">
        <f>'TOTAL VQ_HEBDO'!D45+'TOTAL VQ_HEBDO'!D46+'TOTAL VQ_HEBDO'!D47+'TOTAL VQ_HEBDO'!D48</f>
        <v>2666</v>
      </c>
      <c r="E12" s="9">
        <f>'TOTAL VQ_HEBDO'!E45+'TOTAL VQ_HEBDO'!E46+'TOTAL VQ_HEBDO'!E47+'TOTAL VQ_HEBDO'!E48</f>
        <v>2639</v>
      </c>
      <c r="F12" s="9">
        <f>'TOTAL VQ_HEBDO'!F45+'TOTAL VQ_HEBDO'!F46+'TOTAL VQ_HEBDO'!F47+'TOTAL VQ_HEBDO'!F48</f>
        <v>2454</v>
      </c>
      <c r="G12" s="9">
        <f>'TOTAL VQ_HEBDO'!G45+'TOTAL VQ_HEBDO'!G46+'TOTAL VQ_HEBDO'!G47+'TOTAL VQ_HEBDO'!G48</f>
        <v>356</v>
      </c>
      <c r="H12" s="9">
        <f>'TOTAL VQ_HEBDO'!H45+'TOTAL VQ_HEBDO'!H46+'TOTAL VQ_HEBDO'!H47+'TOTAL VQ_HEBDO'!H48</f>
        <v>757</v>
      </c>
      <c r="I12" s="9">
        <f>'TOTAL VQ_HEBDO'!I45+'TOTAL VQ_HEBDO'!I46+'TOTAL VQ_HEBDO'!I47+'TOTAL VQ_HEBDO'!I48</f>
        <v>491</v>
      </c>
      <c r="J12" s="9">
        <f>'TOTAL VQ_HEBDO'!J45+'TOTAL VQ_HEBDO'!J46+'TOTAL VQ_HEBDO'!J47+'TOTAL VQ_HEBDO'!J48</f>
        <v>8</v>
      </c>
      <c r="K12" s="9">
        <f>'TOTAL VQ_HEBDO'!K45+'TOTAL VQ_HEBDO'!K46+'TOTAL VQ_HEBDO'!K47+'TOTAL VQ_HEBDO'!K48</f>
        <v>1367</v>
      </c>
      <c r="L12" s="9">
        <f>'TOTAL VQ_HEBDO'!L45+'TOTAL VQ_HEBDO'!L46+'TOTAL VQ_HEBDO'!L47+'TOTAL VQ_HEBDO'!L48</f>
        <v>70</v>
      </c>
      <c r="M12" s="9">
        <f>'TOTAL VQ_HEBDO'!M45+'TOTAL VQ_HEBDO'!M46+'TOTAL VQ_HEBDO'!M47+'TOTAL VQ_HEBDO'!M48</f>
        <v>111</v>
      </c>
      <c r="N12" s="9">
        <f>'TOTAL VQ_HEBDO'!N45+'TOTAL VQ_HEBDO'!N46+'TOTAL VQ_HEBDO'!N47+'TOTAL VQ_HEBDO'!N48</f>
        <v>61</v>
      </c>
      <c r="O12" s="9">
        <f>'TOTAL VQ_HEBDO'!O45+'TOTAL VQ_HEBDO'!O46+'TOTAL VQ_HEBDO'!O47+'TOTAL VQ_HEBDO'!O48</f>
        <v>41</v>
      </c>
      <c r="P12" s="9">
        <f>'TOTAL VQ_HEBDO'!P45+'TOTAL VQ_HEBDO'!P46+'TOTAL VQ_HEBDO'!P47+'TOTAL VQ_HEBDO'!P48</f>
        <v>1</v>
      </c>
      <c r="Q12" s="9">
        <f>'TOTAL VQ_HEBDO'!Q45+'TOTAL VQ_HEBDO'!Q46+'TOTAL VQ_HEBDO'!Q47+'TOTAL VQ_HEBDO'!Q48</f>
        <v>10</v>
      </c>
      <c r="R12" s="9">
        <f>'TOTAL VQ_HEBDO'!R45+'TOTAL VQ_HEBDO'!R46+'TOTAL VQ_HEBDO'!R47+'TOTAL VQ_HEBDO'!R48</f>
        <v>3243</v>
      </c>
      <c r="S12" s="9">
        <f>'TOTAL VQ_HEBDO'!S45+'TOTAL VQ_HEBDO'!S46+'TOTAL VQ_HEBDO'!S47+'TOTAL VQ_HEBDO'!S48</f>
        <v>329</v>
      </c>
      <c r="T12" s="22">
        <f t="shared" si="0"/>
        <v>14003</v>
      </c>
      <c r="U12" s="22">
        <f t="shared" si="1"/>
        <v>10401</v>
      </c>
      <c r="V12" s="22">
        <f t="shared" si="2"/>
        <v>1367</v>
      </c>
      <c r="W12" s="22">
        <f t="shared" si="3"/>
        <v>172</v>
      </c>
      <c r="X12" s="22">
        <f t="shared" si="4"/>
        <v>399</v>
      </c>
      <c r="Y12" s="22">
        <f t="shared" si="5"/>
        <v>1664</v>
      </c>
    </row>
    <row r="13" spans="1:25" x14ac:dyDescent="0.3">
      <c r="A13" s="31">
        <v>44896</v>
      </c>
      <c r="B13" s="9">
        <f>'TOTAL AUBES_MENSUEL'!B13+'TOTAL AIGUELONGUE_MENSUEL'!B13+'TOTAL TASTAVIN_MENSUEL'!B13+'TOTAL VILLON_MENSUEL'!B13+'TOTAL MOSSON_MENSUEL'!B13+'TOTAL HDV_MENSUEL'!B13</f>
        <v>13454</v>
      </c>
      <c r="C13" s="9">
        <f>'TOTAL VQ_HEBDO'!C49+'TOTAL VQ_HEBDO'!C50+'TOTAL VQ_HEBDO'!C51+'TOTAL VQ_HEBDO'!C52+'TOTAL VQ_HEBDO'!C53</f>
        <v>2014</v>
      </c>
      <c r="D13" s="9">
        <f>'TOTAL VQ_HEBDO'!D49+'TOTAL VQ_HEBDO'!D50+'TOTAL VQ_HEBDO'!D51+'TOTAL VQ_HEBDO'!D52+'TOTAL VQ_HEBDO'!D53</f>
        <v>2468</v>
      </c>
      <c r="E13" s="9">
        <f>'TOTAL VQ_HEBDO'!E49+'TOTAL VQ_HEBDO'!E50+'TOTAL VQ_HEBDO'!E51+'TOTAL VQ_HEBDO'!E52+'TOTAL VQ_HEBDO'!E53</f>
        <v>2301</v>
      </c>
      <c r="F13" s="9">
        <f>'TOTAL VQ_HEBDO'!F49+'TOTAL VQ_HEBDO'!F50+'TOTAL VQ_HEBDO'!F51+'TOTAL VQ_HEBDO'!F52+'TOTAL VQ_HEBDO'!F53</f>
        <v>2445</v>
      </c>
      <c r="G13" s="9">
        <f>'TOTAL VQ_HEBDO'!G49+'TOTAL VQ_HEBDO'!G50+'TOTAL VQ_HEBDO'!G51+'TOTAL VQ_HEBDO'!G52+'TOTAL VQ_HEBDO'!G53</f>
        <v>271</v>
      </c>
      <c r="H13" s="9">
        <f>'TOTAL VQ_HEBDO'!H49+'TOTAL VQ_HEBDO'!H50+'TOTAL VQ_HEBDO'!H51+'TOTAL VQ_HEBDO'!H52+'TOTAL VQ_HEBDO'!H53</f>
        <v>899</v>
      </c>
      <c r="I13" s="9">
        <f>'TOTAL VQ_HEBDO'!I49+'TOTAL VQ_HEBDO'!I50+'TOTAL VQ_HEBDO'!I51+'TOTAL VQ_HEBDO'!I52+'TOTAL VQ_HEBDO'!I53</f>
        <v>344</v>
      </c>
      <c r="J13" s="9">
        <f>'TOTAL VQ_HEBDO'!J49+'TOTAL VQ_HEBDO'!J50+'TOTAL VQ_HEBDO'!J51+'TOTAL VQ_HEBDO'!J52+'TOTAL VQ_HEBDO'!J53</f>
        <v>15</v>
      </c>
      <c r="K13" s="9">
        <f>'TOTAL VQ_HEBDO'!K49+'TOTAL VQ_HEBDO'!K50+'TOTAL VQ_HEBDO'!K51+'TOTAL VQ_HEBDO'!K52+'TOTAL VQ_HEBDO'!K53</f>
        <v>1640</v>
      </c>
      <c r="L13" s="9">
        <f>'TOTAL VQ_HEBDO'!L49+'TOTAL VQ_HEBDO'!L50+'TOTAL VQ_HEBDO'!L51+'TOTAL VQ_HEBDO'!L52+'TOTAL VQ_HEBDO'!L53</f>
        <v>227</v>
      </c>
      <c r="M13" s="9">
        <f>'TOTAL VQ_HEBDO'!M49+'TOTAL VQ_HEBDO'!M50+'TOTAL VQ_HEBDO'!M51+'TOTAL VQ_HEBDO'!M52+'TOTAL VQ_HEBDO'!M53</f>
        <v>141</v>
      </c>
      <c r="N13" s="9">
        <f>'TOTAL VQ_HEBDO'!N49+'TOTAL VQ_HEBDO'!N50+'TOTAL VQ_HEBDO'!N51+'TOTAL VQ_HEBDO'!N52+'TOTAL VQ_HEBDO'!N53</f>
        <v>128</v>
      </c>
      <c r="O13" s="9">
        <f>'TOTAL VQ_HEBDO'!O49+'TOTAL VQ_HEBDO'!O50+'TOTAL VQ_HEBDO'!O51+'TOTAL VQ_HEBDO'!O52+'TOTAL VQ_HEBDO'!O53</f>
        <v>0</v>
      </c>
      <c r="P13" s="9">
        <f>'TOTAL VQ_HEBDO'!P49+'TOTAL VQ_HEBDO'!P50+'TOTAL VQ_HEBDO'!P51+'TOTAL VQ_HEBDO'!P52+'TOTAL VQ_HEBDO'!P53</f>
        <v>3</v>
      </c>
      <c r="Q13" s="9">
        <f>'TOTAL VQ_HEBDO'!Q49+'TOTAL VQ_HEBDO'!Q50+'TOTAL VQ_HEBDO'!Q51+'TOTAL VQ_HEBDO'!Q52+'TOTAL VQ_HEBDO'!Q53</f>
        <v>13</v>
      </c>
      <c r="R13" s="9">
        <f>'TOTAL VQ_HEBDO'!R49+'TOTAL VQ_HEBDO'!R50+'TOTAL VQ_HEBDO'!R51+'TOTAL VQ_HEBDO'!R52+'TOTAL VQ_HEBDO'!R53</f>
        <v>3134</v>
      </c>
      <c r="S13" s="9">
        <f>'TOTAL VQ_HEBDO'!S49+'TOTAL VQ_HEBDO'!S50+'TOTAL VQ_HEBDO'!S51+'TOTAL VQ_HEBDO'!S52+'TOTAL VQ_HEBDO'!S53</f>
        <v>400</v>
      </c>
      <c r="T13" s="22">
        <f t="shared" si="0"/>
        <v>13309</v>
      </c>
      <c r="U13" s="22">
        <f t="shared" si="1"/>
        <v>9228</v>
      </c>
      <c r="V13" s="22">
        <f t="shared" si="2"/>
        <v>1640</v>
      </c>
      <c r="W13" s="22">
        <f t="shared" si="3"/>
        <v>269</v>
      </c>
      <c r="X13" s="22">
        <f t="shared" si="4"/>
        <v>627</v>
      </c>
      <c r="Y13" s="22">
        <f t="shared" si="5"/>
        <v>1545</v>
      </c>
    </row>
    <row r="14" spans="1:25" x14ac:dyDescent="0.3">
      <c r="A14" s="8" t="s">
        <v>73</v>
      </c>
      <c r="B14" s="11">
        <f t="shared" ref="B14:W14" si="6">SUM(B2:B13)</f>
        <v>159499</v>
      </c>
      <c r="C14" s="11">
        <f t="shared" si="6"/>
        <v>29161</v>
      </c>
      <c r="D14" s="11">
        <f t="shared" si="6"/>
        <v>27856</v>
      </c>
      <c r="E14" s="11">
        <f t="shared" si="6"/>
        <v>27668</v>
      </c>
      <c r="F14" s="11">
        <f t="shared" si="6"/>
        <v>25764</v>
      </c>
      <c r="G14" s="11">
        <f t="shared" si="6"/>
        <v>4141</v>
      </c>
      <c r="H14" s="11">
        <f t="shared" si="6"/>
        <v>10365</v>
      </c>
      <c r="I14" s="11">
        <f t="shared" si="6"/>
        <v>3323</v>
      </c>
      <c r="J14" s="11">
        <f>SUM(J2:J13)</f>
        <v>1067</v>
      </c>
      <c r="K14" s="11">
        <f t="shared" si="6"/>
        <v>14700</v>
      </c>
      <c r="L14" s="11">
        <f t="shared" si="6"/>
        <v>2452</v>
      </c>
      <c r="M14" s="11">
        <f t="shared" si="6"/>
        <v>1411</v>
      </c>
      <c r="N14" s="11">
        <f t="shared" si="6"/>
        <v>1361</v>
      </c>
      <c r="O14" s="11">
        <f t="shared" si="6"/>
        <v>504</v>
      </c>
      <c r="P14" s="11">
        <f t="shared" si="6"/>
        <v>32</v>
      </c>
      <c r="Q14" s="11">
        <f t="shared" si="6"/>
        <v>108</v>
      </c>
      <c r="R14" s="11">
        <f>SUM(R2:R13)</f>
        <v>45968</v>
      </c>
      <c r="S14" s="11">
        <f>SUM(S2:S13)</f>
        <v>5306</v>
      </c>
      <c r="T14" s="11">
        <f>SUM(T2:T13)</f>
        <v>155219</v>
      </c>
      <c r="U14" s="11">
        <f t="shared" si="6"/>
        <v>110449</v>
      </c>
      <c r="V14" s="11">
        <f t="shared" si="6"/>
        <v>14700</v>
      </c>
      <c r="W14" s="11">
        <f t="shared" si="6"/>
        <v>2772</v>
      </c>
      <c r="X14" s="11">
        <f>SUM(X2:X13)</f>
        <v>7758</v>
      </c>
      <c r="Y14" s="11">
        <f>SUM(Y2:Y13)</f>
        <v>19540</v>
      </c>
    </row>
    <row r="17" spans="3:3" x14ac:dyDescent="0.3">
      <c r="C17" s="43"/>
    </row>
    <row r="18" spans="3:3" x14ac:dyDescent="0.3">
      <c r="C18" s="43"/>
    </row>
  </sheetData>
  <pageMargins left="0.7" right="0.7" top="0.75" bottom="0.75" header="0.3" footer="0.3"/>
  <pageSetup paperSize="8" scale="6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Y92"/>
  <sheetViews>
    <sheetView zoomScale="98" zoomScaleNormal="98" workbookViewId="0">
      <selection activeCell="B2" sqref="B2"/>
    </sheetView>
  </sheetViews>
  <sheetFormatPr baseColWidth="10" defaultColWidth="38.33203125" defaultRowHeight="14.4" x14ac:dyDescent="0.3"/>
  <cols>
    <col min="1" max="1" width="19.6640625" bestFit="1" customWidth="1"/>
    <col min="2" max="7" width="15.6640625" customWidth="1"/>
    <col min="8" max="8" width="14.44140625" customWidth="1"/>
    <col min="9" max="9" width="15.6640625" bestFit="1" customWidth="1"/>
    <col min="10" max="10" width="14.33203125" customWidth="1"/>
    <col min="11" max="11" width="15.6640625" bestFit="1" customWidth="1"/>
    <col min="12" max="12" width="12.6640625" customWidth="1"/>
    <col min="13" max="13" width="15.44140625" bestFit="1" customWidth="1"/>
    <col min="14" max="14" width="10.44140625" bestFit="1" customWidth="1"/>
    <col min="15" max="16" width="11" bestFit="1" customWidth="1"/>
    <col min="17" max="17" width="14.33203125" bestFit="1" customWidth="1"/>
    <col min="18" max="18" width="12.33203125" bestFit="1" customWidth="1"/>
    <col min="19" max="19" width="7.5546875" bestFit="1" customWidth="1"/>
    <col min="20" max="20" width="15.6640625" bestFit="1" customWidth="1"/>
    <col min="21" max="21" width="10.33203125" bestFit="1" customWidth="1"/>
    <col min="22" max="22" width="16" customWidth="1"/>
    <col min="23" max="23" width="9.6640625" bestFit="1" customWidth="1"/>
    <col min="24" max="24" width="10.33203125" bestFit="1" customWidth="1"/>
    <col min="25" max="25" width="11" bestFit="1" customWidth="1"/>
    <col min="26" max="27" width="8.33203125" bestFit="1" customWidth="1"/>
  </cols>
  <sheetData>
    <row r="1" spans="1:25" s="55" customFormat="1" ht="57.6" x14ac:dyDescent="0.3">
      <c r="A1" s="53" t="s">
        <v>85</v>
      </c>
      <c r="B1" s="53" t="s">
        <v>1</v>
      </c>
      <c r="C1" s="53" t="s">
        <v>130</v>
      </c>
      <c r="D1" s="53" t="s">
        <v>131</v>
      </c>
      <c r="E1" s="53" t="s">
        <v>129</v>
      </c>
      <c r="F1" s="53" t="s">
        <v>132</v>
      </c>
      <c r="G1" s="53" t="s">
        <v>2</v>
      </c>
      <c r="H1" s="53" t="s">
        <v>3</v>
      </c>
      <c r="I1" s="53" t="s">
        <v>4</v>
      </c>
      <c r="J1" s="53" t="s">
        <v>5</v>
      </c>
      <c r="K1" s="53" t="s">
        <v>6</v>
      </c>
      <c r="L1" s="53" t="s">
        <v>7</v>
      </c>
      <c r="M1" s="53" t="s">
        <v>8</v>
      </c>
      <c r="N1" s="53" t="s">
        <v>9</v>
      </c>
      <c r="O1" s="53" t="s">
        <v>10</v>
      </c>
      <c r="P1" s="53" t="s">
        <v>11</v>
      </c>
      <c r="Q1" s="53" t="s">
        <v>12</v>
      </c>
      <c r="R1" s="53" t="s">
        <v>13</v>
      </c>
      <c r="S1" s="53" t="s">
        <v>14</v>
      </c>
      <c r="T1" s="54" t="s">
        <v>15</v>
      </c>
      <c r="U1" s="53" t="s">
        <v>77</v>
      </c>
      <c r="V1" s="53" t="s">
        <v>16</v>
      </c>
      <c r="W1" s="54" t="s">
        <v>17</v>
      </c>
      <c r="X1" s="54" t="s">
        <v>18</v>
      </c>
      <c r="Y1" s="54" t="s">
        <v>19</v>
      </c>
    </row>
    <row r="2" spans="1:25" x14ac:dyDescent="0.3">
      <c r="A2" s="1" t="s">
        <v>86</v>
      </c>
      <c r="B2" s="23">
        <f>'TOTAL HDV_MENSUEL'!B14</f>
        <v>65270</v>
      </c>
      <c r="C2" s="23">
        <f>HDV!C54</f>
        <v>12278</v>
      </c>
      <c r="D2" s="23">
        <f>HDV!D54</f>
        <v>11897</v>
      </c>
      <c r="E2" s="23">
        <f>HDV!E54</f>
        <v>11800</v>
      </c>
      <c r="F2" s="23">
        <f>HDV!F54</f>
        <v>11189</v>
      </c>
      <c r="G2" s="23">
        <f>HDV!G54</f>
        <v>3053</v>
      </c>
      <c r="H2" s="23">
        <f>HDV!H54</f>
        <v>6502</v>
      </c>
      <c r="I2" s="23">
        <f>HDV!I54</f>
        <v>2035</v>
      </c>
      <c r="J2" s="23">
        <f>HDV!J54</f>
        <v>0</v>
      </c>
      <c r="K2" s="23">
        <f>HDV!K54</f>
        <v>4993</v>
      </c>
      <c r="L2" s="10">
        <f>HDV!L54</f>
        <v>0</v>
      </c>
      <c r="M2" s="23">
        <f>HDV!M54</f>
        <v>1411</v>
      </c>
      <c r="N2" s="23">
        <f>HDV!N54</f>
        <v>1361</v>
      </c>
      <c r="O2" s="23">
        <f>HDV!O54</f>
        <v>504</v>
      </c>
      <c r="P2" s="23">
        <f>HDV!P54</f>
        <v>32</v>
      </c>
      <c r="Q2" s="23">
        <f>HDV!Q54</f>
        <v>108</v>
      </c>
      <c r="R2" s="23">
        <f>HDV!R54</f>
        <v>11053</v>
      </c>
      <c r="S2" s="10">
        <f>HDV!S54</f>
        <v>0</v>
      </c>
      <c r="T2" s="23">
        <f t="shared" ref="T2:T7" si="0">SUM(C2:S2)-R2</f>
        <v>67163</v>
      </c>
      <c r="U2" s="23">
        <f>C2+D2+E2+F2</f>
        <v>47164</v>
      </c>
      <c r="V2" s="23">
        <f>K2</f>
        <v>4993</v>
      </c>
      <c r="W2" s="23">
        <f>M2+N2</f>
        <v>2772</v>
      </c>
      <c r="X2" s="10">
        <f>L2+S2</f>
        <v>0</v>
      </c>
      <c r="Y2" s="23">
        <f>G2+H2+I2+J2+O2+P2+Q2</f>
        <v>12234</v>
      </c>
    </row>
    <row r="3" spans="1:25" x14ac:dyDescent="0.3">
      <c r="A3" s="3" t="s">
        <v>74</v>
      </c>
      <c r="B3" s="23">
        <f>'TOTAL MOSSON_MENSUEL'!B14</f>
        <v>34778</v>
      </c>
      <c r="C3" s="23">
        <f>MOSSON!C54</f>
        <v>4916</v>
      </c>
      <c r="D3" s="23">
        <f>MOSSON!D54</f>
        <v>4768</v>
      </c>
      <c r="E3" s="23">
        <f>MOSSON!E54</f>
        <v>4805</v>
      </c>
      <c r="F3" s="23">
        <f>MOSSON!F54</f>
        <v>4508</v>
      </c>
      <c r="G3" s="23">
        <f>MOSSON!G54</f>
        <v>233</v>
      </c>
      <c r="H3" s="23">
        <f>MOSSON!H54</f>
        <v>1191</v>
      </c>
      <c r="I3" s="23">
        <f>MOSSON!I54</f>
        <v>442</v>
      </c>
      <c r="J3" s="23">
        <f>MOSSON!J54</f>
        <v>251</v>
      </c>
      <c r="K3" s="23">
        <f>MOSSON!K54</f>
        <v>4793</v>
      </c>
      <c r="L3" s="23">
        <f>MOSSON!L54</f>
        <v>1353</v>
      </c>
      <c r="M3" s="12">
        <f>MOSSON!M54</f>
        <v>0</v>
      </c>
      <c r="N3" s="12">
        <f>MOSSON!N54</f>
        <v>0</v>
      </c>
      <c r="O3" s="12">
        <f>MOSSON!O54</f>
        <v>0</v>
      </c>
      <c r="P3" s="12">
        <f>MOSSON!P54</f>
        <v>0</v>
      </c>
      <c r="Q3" s="12">
        <f>MOSSON!Q54</f>
        <v>0</v>
      </c>
      <c r="R3" s="23">
        <f>MOSSON!R54</f>
        <v>12014</v>
      </c>
      <c r="S3" s="23">
        <f>MOSSON!S54</f>
        <v>2984</v>
      </c>
      <c r="T3" s="23">
        <f t="shared" si="0"/>
        <v>30244</v>
      </c>
      <c r="U3" s="23">
        <f t="shared" ref="U3:U7" si="1">C3+D3+E3+F3</f>
        <v>18997</v>
      </c>
      <c r="V3" s="23">
        <f t="shared" ref="V3:V7" si="2">K3</f>
        <v>4793</v>
      </c>
      <c r="W3" s="12">
        <f t="shared" ref="W3:W7" si="3">M3+N3</f>
        <v>0</v>
      </c>
      <c r="X3" s="23">
        <f t="shared" ref="X3:X7" si="4">L3+S3</f>
        <v>4337</v>
      </c>
      <c r="Y3" s="23">
        <f t="shared" ref="Y3:Y7" si="5">G3+H3+I3+J3+O3+P3+Q3</f>
        <v>2117</v>
      </c>
    </row>
    <row r="4" spans="1:25" x14ac:dyDescent="0.3">
      <c r="A4" s="5" t="s">
        <v>79</v>
      </c>
      <c r="B4" s="23">
        <f>'TOTAL TASTAVIN_MENSUEL'!B14</f>
        <v>23909</v>
      </c>
      <c r="C4" s="23">
        <f>TASTAVIN!C54</f>
        <v>4801</v>
      </c>
      <c r="D4" s="23">
        <f>TASTAVIN!D54</f>
        <v>4729</v>
      </c>
      <c r="E4" s="23">
        <f>TASTAVIN!E54</f>
        <v>3629</v>
      </c>
      <c r="F4" s="23">
        <f>TASTAVIN!F54</f>
        <v>3486</v>
      </c>
      <c r="G4" s="23">
        <f>TASTAVIN!G54</f>
        <v>358</v>
      </c>
      <c r="H4" s="23">
        <f>TASTAVIN!H54</f>
        <v>1089</v>
      </c>
      <c r="I4" s="23">
        <f>TASTAVIN!I54</f>
        <v>365</v>
      </c>
      <c r="J4" s="23">
        <f>TASTAVIN!J54</f>
        <v>514</v>
      </c>
      <c r="K4" s="23">
        <f>TASTAVIN!K54</f>
        <v>1791</v>
      </c>
      <c r="L4" s="23">
        <f>TASTAVIN!L54</f>
        <v>555</v>
      </c>
      <c r="M4" s="13">
        <f>TASTAVIN!M54</f>
        <v>0</v>
      </c>
      <c r="N4" s="13">
        <f>TASTAVIN!N54</f>
        <v>0</v>
      </c>
      <c r="O4" s="13">
        <f>TASTAVIN!O54</f>
        <v>0</v>
      </c>
      <c r="P4" s="13">
        <f>TASTAVIN!P54</f>
        <v>0</v>
      </c>
      <c r="Q4" s="13">
        <f>TASTAVIN!Q54</f>
        <v>0</v>
      </c>
      <c r="R4" s="23">
        <f>TASTAVIN!R54</f>
        <v>8308</v>
      </c>
      <c r="S4" s="23">
        <f>TASTAVIN!S54</f>
        <v>1111</v>
      </c>
      <c r="T4" s="23">
        <f t="shared" si="0"/>
        <v>22428</v>
      </c>
      <c r="U4" s="23">
        <f t="shared" si="1"/>
        <v>16645</v>
      </c>
      <c r="V4" s="23">
        <f t="shared" si="2"/>
        <v>1791</v>
      </c>
      <c r="W4" s="13">
        <f t="shared" si="3"/>
        <v>0</v>
      </c>
      <c r="X4" s="23">
        <f t="shared" si="4"/>
        <v>1666</v>
      </c>
      <c r="Y4" s="23">
        <f t="shared" si="5"/>
        <v>2326</v>
      </c>
    </row>
    <row r="5" spans="1:25" x14ac:dyDescent="0.3">
      <c r="A5" s="6" t="s">
        <v>80</v>
      </c>
      <c r="B5" s="23">
        <f>'TOTAL VILLON_MENSUEL'!B14</f>
        <v>22056</v>
      </c>
      <c r="C5" s="23">
        <f>VILLON!C54</f>
        <v>3725</v>
      </c>
      <c r="D5" s="23">
        <f>VILLON!D54</f>
        <v>3563</v>
      </c>
      <c r="E5" s="23">
        <f>VILLON!E54</f>
        <v>3599</v>
      </c>
      <c r="F5" s="23">
        <f>VILLON!F54</f>
        <v>3386</v>
      </c>
      <c r="G5" s="23">
        <f>VILLON!G54</f>
        <v>306</v>
      </c>
      <c r="H5" s="23">
        <f>VILLON!H54</f>
        <v>1083</v>
      </c>
      <c r="I5" s="23">
        <f>VILLON!I54</f>
        <v>317</v>
      </c>
      <c r="J5" s="23">
        <f>VILLON!J54</f>
        <v>298</v>
      </c>
      <c r="K5" s="23">
        <f>VILLON!K54</f>
        <v>2430</v>
      </c>
      <c r="L5" s="23">
        <f>VILLON!L54</f>
        <v>514</v>
      </c>
      <c r="M5" s="14">
        <f>VILLON!M54</f>
        <v>0</v>
      </c>
      <c r="N5" s="14">
        <f>VILLON!N54</f>
        <v>0</v>
      </c>
      <c r="O5" s="14">
        <f>VILLON!O54</f>
        <v>0</v>
      </c>
      <c r="P5" s="14">
        <f>VILLON!P54</f>
        <v>0</v>
      </c>
      <c r="Q5" s="14">
        <f>VILLON!Q54</f>
        <v>0</v>
      </c>
      <c r="R5" s="23">
        <f>VILLON!R54</f>
        <v>8861</v>
      </c>
      <c r="S5" s="23">
        <f>VILLON!S54</f>
        <v>1207</v>
      </c>
      <c r="T5" s="23">
        <f t="shared" si="0"/>
        <v>20428</v>
      </c>
      <c r="U5" s="23">
        <f t="shared" si="1"/>
        <v>14273</v>
      </c>
      <c r="V5" s="23">
        <f t="shared" si="2"/>
        <v>2430</v>
      </c>
      <c r="W5" s="14">
        <f t="shared" si="3"/>
        <v>0</v>
      </c>
      <c r="X5" s="23">
        <f t="shared" si="4"/>
        <v>1721</v>
      </c>
      <c r="Y5" s="23">
        <f t="shared" si="5"/>
        <v>2004</v>
      </c>
    </row>
    <row r="6" spans="1:25" x14ac:dyDescent="0.3">
      <c r="A6" s="7" t="s">
        <v>81</v>
      </c>
      <c r="B6" s="23">
        <f>'TOTAL AIGUELONGUE_MENSUEL'!B14</f>
        <v>5649</v>
      </c>
      <c r="C6" s="23">
        <f>AIGUELONGUE!C54</f>
        <v>1333</v>
      </c>
      <c r="D6" s="23">
        <f>AIGUELONGUE!D54</f>
        <v>1112</v>
      </c>
      <c r="E6" s="23">
        <f>AIGUELONGUE!E54</f>
        <v>1251</v>
      </c>
      <c r="F6" s="23">
        <f>AIGUELONGUE!F54</f>
        <v>1035</v>
      </c>
      <c r="G6" s="23">
        <f>AIGUELONGUE!G54</f>
        <v>81</v>
      </c>
      <c r="H6" s="23">
        <f>AIGUELONGUE!H54</f>
        <v>263</v>
      </c>
      <c r="I6" s="23">
        <f>AIGUELONGUE!I54</f>
        <v>78</v>
      </c>
      <c r="J6" s="23">
        <f>AIGUELONGUE!J54</f>
        <v>0</v>
      </c>
      <c r="K6" s="23">
        <f>AIGUELONGUE!K54</f>
        <v>343</v>
      </c>
      <c r="L6" s="15">
        <f>AIGUELONGUE!L54</f>
        <v>0</v>
      </c>
      <c r="M6" s="15">
        <f>AIGUELONGUE!M54</f>
        <v>0</v>
      </c>
      <c r="N6" s="15">
        <f>AIGUELONGUE!N54</f>
        <v>0</v>
      </c>
      <c r="O6" s="15">
        <f>AIGUELONGUE!O54</f>
        <v>0</v>
      </c>
      <c r="P6" s="15">
        <f>AIGUELONGUE!P54</f>
        <v>0</v>
      </c>
      <c r="Q6" s="15">
        <f>AIGUELONGUE!Q54</f>
        <v>0</v>
      </c>
      <c r="R6" s="23">
        <f>AIGUELONGUE!R54</f>
        <v>4194</v>
      </c>
      <c r="S6" s="15">
        <f>AIGUELONGUE!S54</f>
        <v>0</v>
      </c>
      <c r="T6" s="23">
        <f t="shared" si="0"/>
        <v>5496</v>
      </c>
      <c r="U6" s="23">
        <f t="shared" si="1"/>
        <v>4731</v>
      </c>
      <c r="V6" s="23">
        <f t="shared" si="2"/>
        <v>343</v>
      </c>
      <c r="W6" s="15">
        <f t="shared" si="3"/>
        <v>0</v>
      </c>
      <c r="X6" s="15">
        <f t="shared" si="4"/>
        <v>0</v>
      </c>
      <c r="Y6" s="23">
        <f t="shared" si="5"/>
        <v>422</v>
      </c>
    </row>
    <row r="7" spans="1:25" x14ac:dyDescent="0.3">
      <c r="A7" s="4" t="s">
        <v>83</v>
      </c>
      <c r="B7" s="23">
        <f>'TOTAL AUBES_MENSUEL'!B14</f>
        <v>7837</v>
      </c>
      <c r="C7" s="23">
        <f>'AUBES POMPIGNANE'!C54</f>
        <v>2108</v>
      </c>
      <c r="D7" s="23">
        <f>'AUBES POMPIGNANE'!D54</f>
        <v>1787</v>
      </c>
      <c r="E7" s="23">
        <f>'AUBES POMPIGNANE'!E54</f>
        <v>2584</v>
      </c>
      <c r="F7" s="23">
        <f>'AUBES POMPIGNANE'!F54</f>
        <v>2160</v>
      </c>
      <c r="G7" s="23">
        <f>'AUBES POMPIGNANE'!G54</f>
        <v>110</v>
      </c>
      <c r="H7" s="23">
        <f>'AUBES POMPIGNANE'!H54</f>
        <v>237</v>
      </c>
      <c r="I7" s="23">
        <f>'AUBES POMPIGNANE'!I54</f>
        <v>86</v>
      </c>
      <c r="J7" s="23">
        <f>'AUBES POMPIGNANE'!J54</f>
        <v>4</v>
      </c>
      <c r="K7" s="23">
        <f>'AUBES POMPIGNANE'!K54</f>
        <v>350</v>
      </c>
      <c r="L7" s="23">
        <f>'AUBES POMPIGNANE'!L54</f>
        <v>30</v>
      </c>
      <c r="M7" s="16">
        <f>'AUBES POMPIGNANE'!M54</f>
        <v>0</v>
      </c>
      <c r="N7" s="16">
        <f>'AUBES POMPIGNANE'!N54</f>
        <v>0</v>
      </c>
      <c r="O7" s="16">
        <f>'AUBES POMPIGNANE'!O54</f>
        <v>0</v>
      </c>
      <c r="P7" s="16">
        <f>'AUBES POMPIGNANE'!P54</f>
        <v>0</v>
      </c>
      <c r="Q7" s="16">
        <f>'AUBES POMPIGNANE'!Q54</f>
        <v>0</v>
      </c>
      <c r="R7" s="23">
        <f>'AUBES POMPIGNANE'!R54</f>
        <v>1538</v>
      </c>
      <c r="S7" s="23">
        <f>'AUBES POMPIGNANE'!S54</f>
        <v>4</v>
      </c>
      <c r="T7" s="23">
        <f t="shared" si="0"/>
        <v>9460</v>
      </c>
      <c r="U7" s="23">
        <f t="shared" si="1"/>
        <v>8639</v>
      </c>
      <c r="V7" s="23">
        <f t="shared" si="2"/>
        <v>350</v>
      </c>
      <c r="W7" s="16">
        <f t="shared" si="3"/>
        <v>0</v>
      </c>
      <c r="X7" s="23">
        <f t="shared" si="4"/>
        <v>34</v>
      </c>
      <c r="Y7" s="23">
        <f t="shared" si="5"/>
        <v>437</v>
      </c>
    </row>
    <row r="8" spans="1:25" x14ac:dyDescent="0.3">
      <c r="A8" s="8" t="s">
        <v>73</v>
      </c>
      <c r="B8" s="11">
        <f t="shared" ref="B8:R8" si="6">SUM(B2:B7)</f>
        <v>159499</v>
      </c>
      <c r="C8" s="11">
        <f t="shared" si="6"/>
        <v>29161</v>
      </c>
      <c r="D8" s="11">
        <f t="shared" si="6"/>
        <v>27856</v>
      </c>
      <c r="E8" s="11">
        <f t="shared" si="6"/>
        <v>27668</v>
      </c>
      <c r="F8" s="11">
        <f t="shared" si="6"/>
        <v>25764</v>
      </c>
      <c r="G8" s="11">
        <f t="shared" si="6"/>
        <v>4141</v>
      </c>
      <c r="H8" s="11">
        <f t="shared" si="6"/>
        <v>10365</v>
      </c>
      <c r="I8" s="11">
        <f t="shared" si="6"/>
        <v>3323</v>
      </c>
      <c r="J8" s="11">
        <f>SUM(J2:J7)</f>
        <v>1067</v>
      </c>
      <c r="K8" s="11">
        <f t="shared" si="6"/>
        <v>14700</v>
      </c>
      <c r="L8" s="11">
        <f t="shared" si="6"/>
        <v>2452</v>
      </c>
      <c r="M8" s="11">
        <f t="shared" si="6"/>
        <v>1411</v>
      </c>
      <c r="N8" s="11">
        <f t="shared" si="6"/>
        <v>1361</v>
      </c>
      <c r="O8" s="11">
        <f t="shared" si="6"/>
        <v>504</v>
      </c>
      <c r="P8" s="11">
        <f t="shared" si="6"/>
        <v>32</v>
      </c>
      <c r="Q8" s="11">
        <f t="shared" si="6"/>
        <v>108</v>
      </c>
      <c r="R8" s="11">
        <f t="shared" si="6"/>
        <v>45968</v>
      </c>
      <c r="S8" s="11">
        <f>SUM(S2:S7)</f>
        <v>5306</v>
      </c>
      <c r="T8" s="11">
        <f>SUM(T2:T7)</f>
        <v>155219</v>
      </c>
      <c r="U8" s="11">
        <f t="shared" ref="U8:W8" si="7">SUM(U2:U7)</f>
        <v>110449</v>
      </c>
      <c r="V8" s="11">
        <f t="shared" si="7"/>
        <v>14700</v>
      </c>
      <c r="W8" s="11">
        <f t="shared" si="7"/>
        <v>2772</v>
      </c>
      <c r="X8" s="11">
        <f>SUM(X2:X7)</f>
        <v>7758</v>
      </c>
      <c r="Y8" s="11">
        <f>SUM(Y2:Y7)</f>
        <v>19540</v>
      </c>
    </row>
    <row r="10" spans="1:25" ht="28.8" x14ac:dyDescent="0.3">
      <c r="A10" s="8" t="s">
        <v>85</v>
      </c>
      <c r="B10" s="26" t="s">
        <v>127</v>
      </c>
    </row>
    <row r="11" spans="1:25" x14ac:dyDescent="0.3">
      <c r="A11" s="1" t="s">
        <v>86</v>
      </c>
      <c r="B11" s="9">
        <f>C2+D2+E2+F2</f>
        <v>47164</v>
      </c>
      <c r="C11" s="44">
        <f>B11/B17</f>
        <v>0.42702061584984924</v>
      </c>
    </row>
    <row r="12" spans="1:25" x14ac:dyDescent="0.3">
      <c r="A12" s="3" t="s">
        <v>74</v>
      </c>
      <c r="B12" s="9">
        <f t="shared" ref="B12:B16" si="8">C3+D3+E3+F3</f>
        <v>18997</v>
      </c>
      <c r="C12" s="44">
        <f>B12/B17</f>
        <v>0.17199793569882932</v>
      </c>
    </row>
    <row r="13" spans="1:25" x14ac:dyDescent="0.3">
      <c r="A13" s="5" t="s">
        <v>79</v>
      </c>
      <c r="B13" s="9">
        <f t="shared" si="8"/>
        <v>16645</v>
      </c>
      <c r="C13" s="44">
        <f>B13/B17</f>
        <v>0.15070303941185526</v>
      </c>
    </row>
    <row r="14" spans="1:25" x14ac:dyDescent="0.3">
      <c r="A14" s="6" t="s">
        <v>80</v>
      </c>
      <c r="B14" s="9">
        <f t="shared" si="8"/>
        <v>14273</v>
      </c>
      <c r="C14" s="44">
        <f>B14/B17</f>
        <v>0.12922706407482187</v>
      </c>
    </row>
    <row r="15" spans="1:25" x14ac:dyDescent="0.3">
      <c r="A15" s="7" t="s">
        <v>81</v>
      </c>
      <c r="B15" s="9">
        <f t="shared" si="8"/>
        <v>4731</v>
      </c>
      <c r="C15" s="44">
        <f>B15/B17</f>
        <v>4.2834249291528216E-2</v>
      </c>
    </row>
    <row r="16" spans="1:25" x14ac:dyDescent="0.3">
      <c r="A16" s="4" t="s">
        <v>83</v>
      </c>
      <c r="B16" s="9">
        <f t="shared" si="8"/>
        <v>8639</v>
      </c>
      <c r="C16" s="44">
        <f>B16/B17</f>
        <v>7.8217095673116105E-2</v>
      </c>
    </row>
    <row r="17" spans="1:3" x14ac:dyDescent="0.3">
      <c r="A17" s="8" t="s">
        <v>73</v>
      </c>
      <c r="B17" s="11">
        <f>SUM(B11:B16)</f>
        <v>110449</v>
      </c>
    </row>
    <row r="20" spans="1:3" ht="28.8" x14ac:dyDescent="0.3">
      <c r="A20" s="8" t="s">
        <v>85</v>
      </c>
      <c r="B20" s="26" t="s">
        <v>128</v>
      </c>
    </row>
    <row r="21" spans="1:3" x14ac:dyDescent="0.3">
      <c r="A21" s="1" t="s">
        <v>86</v>
      </c>
      <c r="B21" s="9">
        <v>18189</v>
      </c>
      <c r="C21" s="44">
        <v>0.54908531063213184</v>
      </c>
    </row>
    <row r="22" spans="1:3" x14ac:dyDescent="0.3">
      <c r="A22" s="3" t="s">
        <v>74</v>
      </c>
      <c r="B22" s="9">
        <v>5485</v>
      </c>
      <c r="C22" s="44">
        <v>0.16557990702167483</v>
      </c>
    </row>
    <row r="23" spans="1:3" x14ac:dyDescent="0.3">
      <c r="A23" s="5" t="s">
        <v>79</v>
      </c>
      <c r="B23" s="9">
        <v>5024</v>
      </c>
      <c r="C23" s="44">
        <v>0.15166334601219586</v>
      </c>
    </row>
    <row r="24" spans="1:3" x14ac:dyDescent="0.3">
      <c r="A24" s="6" t="s">
        <v>80</v>
      </c>
      <c r="B24" s="9">
        <v>4428</v>
      </c>
      <c r="C24" s="44">
        <v>0.13367143633399747</v>
      </c>
    </row>
    <row r="25" spans="1:3" x14ac:dyDescent="0.3">
      <c r="A25" s="7" t="s">
        <v>81</v>
      </c>
      <c r="B25" s="9">
        <v>0</v>
      </c>
      <c r="C25" s="44">
        <v>0</v>
      </c>
    </row>
    <row r="26" spans="1:3" x14ac:dyDescent="0.3">
      <c r="A26" s="4" t="s">
        <v>83</v>
      </c>
      <c r="B26" s="9">
        <v>0</v>
      </c>
      <c r="C26" s="44">
        <v>0</v>
      </c>
    </row>
    <row r="27" spans="1:3" x14ac:dyDescent="0.3">
      <c r="A27" s="8" t="s">
        <v>115</v>
      </c>
      <c r="B27" s="11">
        <v>33126</v>
      </c>
    </row>
    <row r="30" spans="1:3" ht="28.8" x14ac:dyDescent="0.3">
      <c r="A30" s="8" t="s">
        <v>85</v>
      </c>
      <c r="B30" s="26" t="s">
        <v>88</v>
      </c>
    </row>
    <row r="31" spans="1:3" x14ac:dyDescent="0.3">
      <c r="A31" s="1" t="s">
        <v>86</v>
      </c>
      <c r="B31" s="9">
        <v>13117</v>
      </c>
      <c r="C31" s="44">
        <f>B31/B37</f>
        <v>0.47258250468367202</v>
      </c>
    </row>
    <row r="32" spans="1:3" x14ac:dyDescent="0.3">
      <c r="A32" s="3" t="s">
        <v>74</v>
      </c>
      <c r="B32" s="9">
        <v>5737</v>
      </c>
      <c r="C32" s="44">
        <f>B32/B37</f>
        <v>0.20669404813373685</v>
      </c>
    </row>
    <row r="33" spans="1:3" x14ac:dyDescent="0.3">
      <c r="A33" s="5" t="s">
        <v>79</v>
      </c>
      <c r="B33" s="9">
        <v>2600</v>
      </c>
      <c r="C33" s="44">
        <f>B33/B37</f>
        <v>9.3673439976941927E-2</v>
      </c>
    </row>
    <row r="34" spans="1:3" x14ac:dyDescent="0.3">
      <c r="A34" s="6" t="s">
        <v>80</v>
      </c>
      <c r="B34" s="9">
        <v>2451</v>
      </c>
      <c r="C34" s="44">
        <f>B34/B37</f>
        <v>8.8305231301340256E-2</v>
      </c>
    </row>
    <row r="35" spans="1:3" x14ac:dyDescent="0.3">
      <c r="A35" s="7" t="s">
        <v>81</v>
      </c>
      <c r="B35" s="9">
        <v>652</v>
      </c>
      <c r="C35" s="44">
        <f>B35/B37</f>
        <v>2.3490416486525435E-2</v>
      </c>
    </row>
    <row r="36" spans="1:3" x14ac:dyDescent="0.3">
      <c r="A36" s="4" t="s">
        <v>83</v>
      </c>
      <c r="B36" s="9">
        <v>3199</v>
      </c>
      <c r="C36" s="44">
        <f>B36/B37</f>
        <v>0.11525435941778354</v>
      </c>
    </row>
    <row r="37" spans="1:3" x14ac:dyDescent="0.3">
      <c r="A37" s="8" t="s">
        <v>87</v>
      </c>
      <c r="B37" s="11">
        <f>SUM(B31:B36)</f>
        <v>27756</v>
      </c>
    </row>
    <row r="39" spans="1:3" ht="28.8" x14ac:dyDescent="0.3">
      <c r="A39" s="8" t="s">
        <v>85</v>
      </c>
      <c r="B39" s="26" t="s">
        <v>91</v>
      </c>
    </row>
    <row r="40" spans="1:3" x14ac:dyDescent="0.3">
      <c r="A40" s="1" t="s">
        <v>86</v>
      </c>
      <c r="B40" s="9">
        <v>20874</v>
      </c>
      <c r="C40" s="44">
        <f>B40/B46</f>
        <v>0.46071333980753953</v>
      </c>
    </row>
    <row r="41" spans="1:3" x14ac:dyDescent="0.3">
      <c r="A41" s="3" t="s">
        <v>74</v>
      </c>
      <c r="B41" s="9">
        <v>7772</v>
      </c>
      <c r="C41" s="44">
        <f>B41/B46</f>
        <v>0.1715370354021365</v>
      </c>
    </row>
    <row r="42" spans="1:3" x14ac:dyDescent="0.3">
      <c r="A42" s="5" t="s">
        <v>79</v>
      </c>
      <c r="B42" s="9">
        <v>4818</v>
      </c>
      <c r="C42" s="44">
        <f>B42/B46</f>
        <v>0.10633883640858127</v>
      </c>
    </row>
    <row r="43" spans="1:3" x14ac:dyDescent="0.3">
      <c r="A43" s="6" t="s">
        <v>80</v>
      </c>
      <c r="B43" s="9">
        <v>4712</v>
      </c>
      <c r="C43" s="44">
        <f>B43/B46</f>
        <v>0.10399929372296284</v>
      </c>
    </row>
    <row r="44" spans="1:3" x14ac:dyDescent="0.3">
      <c r="A44" s="7" t="s">
        <v>81</v>
      </c>
      <c r="B44" s="9">
        <v>2519</v>
      </c>
      <c r="C44" s="44">
        <f>B44/B46</f>
        <v>5.5597245519555048E-2</v>
      </c>
    </row>
    <row r="45" spans="1:3" x14ac:dyDescent="0.3">
      <c r="A45" s="4" t="s">
        <v>83</v>
      </c>
      <c r="B45" s="9">
        <v>4613</v>
      </c>
      <c r="C45" s="44">
        <f>B45/B46</f>
        <v>0.10181424913922486</v>
      </c>
    </row>
    <row r="46" spans="1:3" x14ac:dyDescent="0.3">
      <c r="A46" s="8" t="s">
        <v>89</v>
      </c>
      <c r="B46" s="11">
        <f>SUM(B40:B45)</f>
        <v>45308</v>
      </c>
    </row>
    <row r="48" spans="1:3" ht="28.8" x14ac:dyDescent="0.3">
      <c r="A48" s="8" t="s">
        <v>85</v>
      </c>
      <c r="B48" s="26" t="s">
        <v>92</v>
      </c>
    </row>
    <row r="49" spans="1:3" x14ac:dyDescent="0.3">
      <c r="A49" s="1" t="s">
        <v>86</v>
      </c>
      <c r="B49" s="9">
        <v>18785</v>
      </c>
      <c r="C49" s="44">
        <f>B49/B55</f>
        <v>0.44416333672238906</v>
      </c>
    </row>
    <row r="50" spans="1:3" x14ac:dyDescent="0.3">
      <c r="A50" s="3" t="s">
        <v>74</v>
      </c>
      <c r="B50" s="9">
        <v>7270</v>
      </c>
      <c r="C50" s="44">
        <f>B50/B55</f>
        <v>0.17189605844938879</v>
      </c>
    </row>
    <row r="51" spans="1:3" x14ac:dyDescent="0.3">
      <c r="A51" s="5" t="s">
        <v>79</v>
      </c>
      <c r="B51" s="9">
        <v>4604</v>
      </c>
      <c r="C51" s="44">
        <f>B51/B55</f>
        <v>0.10885962215969545</v>
      </c>
    </row>
    <row r="52" spans="1:3" x14ac:dyDescent="0.3">
      <c r="A52" s="6" t="s">
        <v>80</v>
      </c>
      <c r="B52" s="9">
        <v>4833</v>
      </c>
      <c r="C52" s="44">
        <f>B52/B55</f>
        <v>0.11427422977797744</v>
      </c>
    </row>
    <row r="53" spans="1:3" x14ac:dyDescent="0.3">
      <c r="A53" s="7" t="s">
        <v>81</v>
      </c>
      <c r="B53" s="9">
        <v>2260</v>
      </c>
      <c r="C53" s="44">
        <f>B53/B55</f>
        <v>5.343673894025016E-2</v>
      </c>
    </row>
    <row r="54" spans="1:3" x14ac:dyDescent="0.3">
      <c r="A54" s="4" t="s">
        <v>83</v>
      </c>
      <c r="B54" s="9">
        <v>4541</v>
      </c>
      <c r="C54" s="44">
        <f>B54/B55</f>
        <v>0.1073700139502991</v>
      </c>
    </row>
    <row r="55" spans="1:3" x14ac:dyDescent="0.3">
      <c r="A55" s="8" t="s">
        <v>90</v>
      </c>
      <c r="B55" s="11">
        <f>SUM(B49:B54)</f>
        <v>42293</v>
      </c>
    </row>
    <row r="57" spans="1:3" ht="28.8" x14ac:dyDescent="0.3">
      <c r="A57" s="8" t="s">
        <v>85</v>
      </c>
      <c r="B57" s="26" t="s">
        <v>93</v>
      </c>
    </row>
    <row r="58" spans="1:3" x14ac:dyDescent="0.3">
      <c r="A58" s="1" t="s">
        <v>86</v>
      </c>
      <c r="B58" s="9">
        <v>15307</v>
      </c>
      <c r="C58" s="44">
        <f>B58/B64</f>
        <v>0.43849547381689014</v>
      </c>
    </row>
    <row r="59" spans="1:3" x14ac:dyDescent="0.3">
      <c r="A59" s="3" t="s">
        <v>74</v>
      </c>
      <c r="B59" s="9">
        <v>5675</v>
      </c>
      <c r="C59" s="44">
        <f>B59/B64</f>
        <v>0.16257018448493182</v>
      </c>
    </row>
    <row r="60" spans="1:3" x14ac:dyDescent="0.3">
      <c r="A60" s="5" t="s">
        <v>79</v>
      </c>
      <c r="B60" s="9">
        <v>4309</v>
      </c>
      <c r="C60" s="44">
        <f>B60/B64</f>
        <v>0.12343875329437379</v>
      </c>
    </row>
    <row r="61" spans="1:3" x14ac:dyDescent="0.3">
      <c r="A61" s="6" t="s">
        <v>80</v>
      </c>
      <c r="B61" s="9">
        <v>3901</v>
      </c>
      <c r="C61" s="44">
        <f>B61/B64</f>
        <v>0.11175088804858485</v>
      </c>
    </row>
    <row r="62" spans="1:3" x14ac:dyDescent="0.3">
      <c r="A62" s="7" t="s">
        <v>81</v>
      </c>
      <c r="B62" s="9">
        <v>1715</v>
      </c>
      <c r="C62" s="44">
        <f>B62/B64</f>
        <v>4.9129139452274553E-2</v>
      </c>
    </row>
    <row r="63" spans="1:3" x14ac:dyDescent="0.3">
      <c r="A63" s="4" t="s">
        <v>83</v>
      </c>
      <c r="B63" s="9">
        <v>4001</v>
      </c>
      <c r="C63" s="44">
        <f>B63/B64</f>
        <v>0.11461556090294488</v>
      </c>
    </row>
    <row r="64" spans="1:3" x14ac:dyDescent="0.3">
      <c r="A64" s="8" t="s">
        <v>94</v>
      </c>
      <c r="B64" s="11">
        <f>SUM(B58:B63)</f>
        <v>34908</v>
      </c>
    </row>
    <row r="65" spans="1:3" x14ac:dyDescent="0.3">
      <c r="B65" s="11">
        <f>SUM(I86:I91)</f>
        <v>56394</v>
      </c>
    </row>
    <row r="66" spans="1:3" ht="28.8" x14ac:dyDescent="0.3">
      <c r="A66" s="8" t="s">
        <v>85</v>
      </c>
      <c r="B66" s="26" t="s">
        <v>95</v>
      </c>
    </row>
    <row r="67" spans="1:3" x14ac:dyDescent="0.3">
      <c r="A67" s="1" t="s">
        <v>86</v>
      </c>
      <c r="B67" s="9">
        <v>17045</v>
      </c>
      <c r="C67" s="44">
        <f>B67/B73</f>
        <v>0.42686133580426233</v>
      </c>
    </row>
    <row r="68" spans="1:3" x14ac:dyDescent="0.3">
      <c r="A68" s="3" t="s">
        <v>74</v>
      </c>
      <c r="B68" s="9">
        <v>5368</v>
      </c>
      <c r="C68" s="44">
        <f>B68/B73</f>
        <v>0.13443189501890762</v>
      </c>
    </row>
    <row r="69" spans="1:3" x14ac:dyDescent="0.3">
      <c r="A69" s="5" t="s">
        <v>79</v>
      </c>
      <c r="B69" s="9">
        <v>6527</v>
      </c>
      <c r="C69" s="44">
        <f>B69/B73</f>
        <v>0.16345696326162631</v>
      </c>
    </row>
    <row r="70" spans="1:3" x14ac:dyDescent="0.3">
      <c r="A70" s="6" t="s">
        <v>80</v>
      </c>
      <c r="B70" s="9">
        <v>4200</v>
      </c>
      <c r="C70" s="44">
        <f>B70/B73</f>
        <v>0.10518143798051639</v>
      </c>
    </row>
    <row r="71" spans="1:3" x14ac:dyDescent="0.3">
      <c r="A71" s="7" t="s">
        <v>81</v>
      </c>
      <c r="B71" s="9">
        <v>2970</v>
      </c>
      <c r="C71" s="44">
        <f>B71/B73</f>
        <v>7.4378302571936589E-2</v>
      </c>
    </row>
    <row r="72" spans="1:3" x14ac:dyDescent="0.3">
      <c r="A72" s="4" t="s">
        <v>83</v>
      </c>
      <c r="B72" s="9">
        <v>3821</v>
      </c>
      <c r="C72" s="44">
        <f>B72/B73</f>
        <v>9.5690065362750751E-2</v>
      </c>
    </row>
    <row r="73" spans="1:3" x14ac:dyDescent="0.3">
      <c r="A73" s="8" t="s">
        <v>96</v>
      </c>
      <c r="B73" s="11">
        <f>SUM(B67:B72)</f>
        <v>39931</v>
      </c>
    </row>
    <row r="75" spans="1:3" ht="28.8" x14ac:dyDescent="0.3">
      <c r="A75" s="8" t="s">
        <v>85</v>
      </c>
      <c r="B75" s="26" t="s">
        <v>97</v>
      </c>
    </row>
    <row r="76" spans="1:3" x14ac:dyDescent="0.3">
      <c r="A76" s="1" t="s">
        <v>86</v>
      </c>
      <c r="B76" s="9">
        <v>17400</v>
      </c>
      <c r="C76" s="44">
        <f>B76/B82</f>
        <v>0.42087949300953026</v>
      </c>
    </row>
    <row r="77" spans="1:3" x14ac:dyDescent="0.3">
      <c r="A77" s="3" t="s">
        <v>74</v>
      </c>
      <c r="B77" s="9">
        <v>7221</v>
      </c>
      <c r="C77" s="44">
        <f>B77/B82</f>
        <v>0.17466498959895504</v>
      </c>
    </row>
    <row r="78" spans="1:3" x14ac:dyDescent="0.3">
      <c r="A78" s="5" t="s">
        <v>79</v>
      </c>
      <c r="B78" s="9">
        <v>5884</v>
      </c>
      <c r="C78" s="44">
        <f>B78/B82</f>
        <v>0.14232499637172852</v>
      </c>
    </row>
    <row r="79" spans="1:3" x14ac:dyDescent="0.3">
      <c r="A79" s="6" t="s">
        <v>80</v>
      </c>
      <c r="B79" s="9">
        <v>4606</v>
      </c>
      <c r="C79" s="44">
        <f>B79/B82</f>
        <v>0.1114121232644768</v>
      </c>
    </row>
    <row r="80" spans="1:3" x14ac:dyDescent="0.3">
      <c r="A80" s="7" t="s">
        <v>81</v>
      </c>
      <c r="B80" s="9">
        <v>3223</v>
      </c>
      <c r="C80" s="44">
        <f>B80/B82</f>
        <v>7.7959460113202067E-2</v>
      </c>
    </row>
    <row r="81" spans="1:9" x14ac:dyDescent="0.3">
      <c r="A81" s="4" t="s">
        <v>83</v>
      </c>
      <c r="B81" s="9">
        <v>3008</v>
      </c>
      <c r="C81" s="44">
        <f>B81/B82</f>
        <v>7.2758937642107294E-2</v>
      </c>
    </row>
    <row r="82" spans="1:9" x14ac:dyDescent="0.3">
      <c r="A82" s="8" t="s">
        <v>98</v>
      </c>
      <c r="B82" s="11">
        <f>SUM(B76:B81)</f>
        <v>41342</v>
      </c>
    </row>
    <row r="85" spans="1:9" ht="28.8" x14ac:dyDescent="0.3">
      <c r="A85" s="8" t="s">
        <v>85</v>
      </c>
      <c r="B85" s="26" t="s">
        <v>97</v>
      </c>
      <c r="C85" s="26" t="s">
        <v>95</v>
      </c>
      <c r="D85" s="26" t="s">
        <v>93</v>
      </c>
      <c r="E85" s="26" t="s">
        <v>92</v>
      </c>
      <c r="F85" s="26" t="s">
        <v>91</v>
      </c>
      <c r="G85" s="26" t="s">
        <v>88</v>
      </c>
      <c r="H85" s="26" t="s">
        <v>128</v>
      </c>
      <c r="I85" s="26" t="s">
        <v>127</v>
      </c>
    </row>
    <row r="86" spans="1:9" x14ac:dyDescent="0.3">
      <c r="A86" s="1" t="s">
        <v>86</v>
      </c>
      <c r="B86" s="9">
        <v>17400</v>
      </c>
      <c r="C86" s="9">
        <v>17045</v>
      </c>
      <c r="D86" s="9">
        <v>15307</v>
      </c>
      <c r="E86" s="9">
        <v>18785</v>
      </c>
      <c r="F86" s="9">
        <v>20874</v>
      </c>
      <c r="G86" s="9">
        <v>13117</v>
      </c>
      <c r="H86" s="9">
        <v>18189</v>
      </c>
      <c r="I86" s="9">
        <v>24717.000000000004</v>
      </c>
    </row>
    <row r="87" spans="1:9" x14ac:dyDescent="0.3">
      <c r="A87" s="3" t="s">
        <v>74</v>
      </c>
      <c r="B87" s="9">
        <v>7221</v>
      </c>
      <c r="C87" s="9">
        <v>5368</v>
      </c>
      <c r="D87" s="9">
        <v>5675</v>
      </c>
      <c r="E87" s="9">
        <v>7270</v>
      </c>
      <c r="F87" s="9">
        <v>7772</v>
      </c>
      <c r="G87" s="9">
        <v>5737</v>
      </c>
      <c r="H87" s="9">
        <v>5485</v>
      </c>
      <c r="I87" s="9">
        <v>9144</v>
      </c>
    </row>
    <row r="88" spans="1:9" x14ac:dyDescent="0.3">
      <c r="A88" s="5" t="s">
        <v>79</v>
      </c>
      <c r="B88" s="9">
        <v>5884</v>
      </c>
      <c r="C88" s="9">
        <v>6527</v>
      </c>
      <c r="D88" s="9">
        <v>4309</v>
      </c>
      <c r="E88" s="9">
        <v>4604</v>
      </c>
      <c r="F88" s="9">
        <v>4818</v>
      </c>
      <c r="G88" s="9">
        <v>2600</v>
      </c>
      <c r="H88" s="9">
        <v>5024</v>
      </c>
      <c r="I88" s="9">
        <v>8026</v>
      </c>
    </row>
    <row r="89" spans="1:9" x14ac:dyDescent="0.3">
      <c r="A89" s="6" t="s">
        <v>80</v>
      </c>
      <c r="B89" s="9">
        <v>4606</v>
      </c>
      <c r="C89" s="9">
        <v>4200</v>
      </c>
      <c r="D89" s="9">
        <v>3901</v>
      </c>
      <c r="E89" s="9">
        <v>4833</v>
      </c>
      <c r="F89" s="9">
        <v>4712</v>
      </c>
      <c r="G89" s="9">
        <v>2451</v>
      </c>
      <c r="H89" s="9">
        <v>4428</v>
      </c>
      <c r="I89" s="9">
        <v>6543</v>
      </c>
    </row>
    <row r="90" spans="1:9" x14ac:dyDescent="0.3">
      <c r="A90" s="7" t="s">
        <v>81</v>
      </c>
      <c r="B90" s="9">
        <v>3223</v>
      </c>
      <c r="C90" s="9">
        <v>2970</v>
      </c>
      <c r="D90" s="9">
        <v>1715</v>
      </c>
      <c r="E90" s="9">
        <v>2260</v>
      </c>
      <c r="F90" s="9">
        <v>2519</v>
      </c>
      <c r="G90" s="9">
        <v>652</v>
      </c>
      <c r="H90" s="9">
        <v>0</v>
      </c>
      <c r="I90" s="9">
        <v>2601</v>
      </c>
    </row>
    <row r="91" spans="1:9" x14ac:dyDescent="0.3">
      <c r="A91" s="4" t="s">
        <v>83</v>
      </c>
      <c r="B91" s="9">
        <v>3008</v>
      </c>
      <c r="C91" s="9">
        <v>3821</v>
      </c>
      <c r="D91" s="9">
        <v>4001</v>
      </c>
      <c r="E91" s="9">
        <v>4541</v>
      </c>
      <c r="F91" s="9">
        <v>4613</v>
      </c>
      <c r="G91" s="9">
        <v>3199</v>
      </c>
      <c r="H91" s="9">
        <v>0</v>
      </c>
      <c r="I91" s="9">
        <v>5363</v>
      </c>
    </row>
    <row r="92" spans="1:9" x14ac:dyDescent="0.3">
      <c r="A92" s="8"/>
      <c r="B92" s="11">
        <f t="shared" ref="B92:H92" si="9">SUM(B86:B91)</f>
        <v>41342</v>
      </c>
      <c r="C92" s="11">
        <f t="shared" si="9"/>
        <v>39931</v>
      </c>
      <c r="D92" s="11">
        <f t="shared" si="9"/>
        <v>34908</v>
      </c>
      <c r="E92" s="11">
        <f t="shared" si="9"/>
        <v>42293</v>
      </c>
      <c r="F92" s="11">
        <f t="shared" si="9"/>
        <v>45308</v>
      </c>
      <c r="G92" s="11">
        <f t="shared" si="9"/>
        <v>27756</v>
      </c>
      <c r="H92" s="11">
        <f t="shared" si="9"/>
        <v>33126</v>
      </c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A76"/>
  <sheetViews>
    <sheetView zoomScale="85" zoomScaleNormal="85" workbookViewId="0">
      <pane xSplit="1" topLeftCell="B1" activePane="topRight" state="frozen"/>
      <selection pane="topRight" activeCell="B2" sqref="B2"/>
    </sheetView>
  </sheetViews>
  <sheetFormatPr baseColWidth="10" defaultColWidth="11.44140625" defaultRowHeight="14.4" x14ac:dyDescent="0.3"/>
  <cols>
    <col min="1" max="1" width="23.33203125" bestFit="1" customWidth="1"/>
    <col min="2" max="2" width="13.6640625" bestFit="1" customWidth="1"/>
    <col min="3" max="3" width="12.6640625" bestFit="1" customWidth="1"/>
    <col min="4" max="4" width="11.6640625" bestFit="1" customWidth="1"/>
    <col min="5" max="6" width="12.6640625" bestFit="1" customWidth="1"/>
    <col min="7" max="7" width="11.6640625" bestFit="1" customWidth="1"/>
    <col min="8" max="8" width="12.6640625" bestFit="1" customWidth="1"/>
    <col min="9" max="9" width="11.6640625" bestFit="1" customWidth="1"/>
    <col min="10" max="10" width="12.6640625" bestFit="1" customWidth="1"/>
    <col min="11" max="12" width="11.6640625" bestFit="1" customWidth="1"/>
    <col min="13" max="13" width="12.6640625" bestFit="1" customWidth="1"/>
    <col min="14" max="16" width="11.6640625" bestFit="1" customWidth="1"/>
    <col min="17" max="17" width="9.33203125" bestFit="1" customWidth="1"/>
    <col min="18" max="18" width="15.33203125" bestFit="1" customWidth="1"/>
    <col min="19" max="19" width="9.33203125" bestFit="1" customWidth="1"/>
    <col min="20" max="20" width="12.6640625" bestFit="1" customWidth="1"/>
    <col min="21" max="21" width="11.6640625" bestFit="1" customWidth="1"/>
    <col min="22" max="22" width="13.6640625" bestFit="1" customWidth="1"/>
    <col min="23" max="24" width="12.6640625" bestFit="1" customWidth="1"/>
    <col min="25" max="26" width="12" bestFit="1" customWidth="1"/>
    <col min="27" max="27" width="12.6640625" bestFit="1" customWidth="1"/>
  </cols>
  <sheetData>
    <row r="1" spans="1:27" s="28" customFormat="1" ht="46.2" x14ac:dyDescent="0.3">
      <c r="A1" s="24">
        <v>2022</v>
      </c>
      <c r="B1" s="26" t="s">
        <v>1</v>
      </c>
      <c r="C1" s="26" t="s">
        <v>136</v>
      </c>
      <c r="D1" s="26" t="s">
        <v>137</v>
      </c>
      <c r="E1" s="26" t="s">
        <v>129</v>
      </c>
      <c r="F1" s="26" t="s">
        <v>138</v>
      </c>
      <c r="G1" s="26" t="s">
        <v>2</v>
      </c>
      <c r="H1" s="26" t="s">
        <v>104</v>
      </c>
      <c r="I1" s="26" t="s">
        <v>4</v>
      </c>
      <c r="J1" s="26" t="s">
        <v>105</v>
      </c>
      <c r="K1" s="26" t="s">
        <v>6</v>
      </c>
      <c r="L1" s="26" t="s">
        <v>106</v>
      </c>
      <c r="M1" s="26" t="s">
        <v>107</v>
      </c>
      <c r="N1" s="26" t="s">
        <v>108</v>
      </c>
      <c r="O1" s="26" t="s">
        <v>109</v>
      </c>
      <c r="P1" s="26" t="s">
        <v>110</v>
      </c>
      <c r="Q1" s="26" t="s">
        <v>111</v>
      </c>
      <c r="R1" s="26" t="s">
        <v>112</v>
      </c>
      <c r="S1" s="26" t="s">
        <v>113</v>
      </c>
      <c r="T1" s="27" t="s">
        <v>114</v>
      </c>
      <c r="U1" s="26" t="s">
        <v>77</v>
      </c>
      <c r="V1" s="26" t="s">
        <v>6</v>
      </c>
      <c r="W1" s="27" t="s">
        <v>17</v>
      </c>
      <c r="X1" s="27" t="s">
        <v>18</v>
      </c>
      <c r="Y1" s="27" t="s">
        <v>19</v>
      </c>
    </row>
    <row r="2" spans="1:27" x14ac:dyDescent="0.3">
      <c r="A2" s="1" t="s">
        <v>86</v>
      </c>
      <c r="B2" s="23">
        <f>'Année 2022'!B2</f>
        <v>65270</v>
      </c>
      <c r="C2" s="23">
        <f>HDV!C54</f>
        <v>12278</v>
      </c>
      <c r="D2" s="23">
        <f>HDV!D54</f>
        <v>11897</v>
      </c>
      <c r="E2" s="23">
        <f>HDV!E54</f>
        <v>11800</v>
      </c>
      <c r="F2" s="23">
        <f>HDV!F54</f>
        <v>11189</v>
      </c>
      <c r="G2" s="23">
        <f>HDV!G54</f>
        <v>3053</v>
      </c>
      <c r="H2" s="23">
        <f>HDV!H54</f>
        <v>6502</v>
      </c>
      <c r="I2" s="23">
        <f>HDV!I54</f>
        <v>2035</v>
      </c>
      <c r="J2" s="10">
        <f>HDV!J54</f>
        <v>0</v>
      </c>
      <c r="K2" s="23">
        <f>HDV!K54</f>
        <v>4993</v>
      </c>
      <c r="L2" s="10">
        <f>HDV!L54</f>
        <v>0</v>
      </c>
      <c r="M2" s="23">
        <f>HDV!M54</f>
        <v>1411</v>
      </c>
      <c r="N2" s="23">
        <f>HDV!N54</f>
        <v>1361</v>
      </c>
      <c r="O2" s="23">
        <f>HDV!O54</f>
        <v>504</v>
      </c>
      <c r="P2" s="23">
        <f>HDV!P54</f>
        <v>32</v>
      </c>
      <c r="Q2" s="23">
        <f>HDV!Q54</f>
        <v>108</v>
      </c>
      <c r="R2" s="10">
        <f>HDV!R54</f>
        <v>11053</v>
      </c>
      <c r="S2" s="10">
        <f>HDV!S54</f>
        <v>0</v>
      </c>
      <c r="T2" s="23">
        <f t="shared" ref="T2:T7" si="0">SUM(C2:S2)-R2</f>
        <v>67163</v>
      </c>
      <c r="U2" s="23">
        <f>C2+D2+E2+F2</f>
        <v>47164</v>
      </c>
      <c r="V2" s="23">
        <f>K2</f>
        <v>4993</v>
      </c>
      <c r="W2" s="23">
        <f>M2+N2</f>
        <v>2772</v>
      </c>
      <c r="X2" s="10">
        <f>L2+S2</f>
        <v>0</v>
      </c>
      <c r="Y2" s="23">
        <f>G2+H2+I2+J2+O2+P2+Q2</f>
        <v>12234</v>
      </c>
    </row>
    <row r="3" spans="1:27" x14ac:dyDescent="0.3">
      <c r="A3" s="3" t="s">
        <v>74</v>
      </c>
      <c r="B3" s="23">
        <f>'Année 2022'!B3</f>
        <v>34778</v>
      </c>
      <c r="C3" s="23">
        <f>MOSSON!C54</f>
        <v>4916</v>
      </c>
      <c r="D3" s="23">
        <f>MOSSON!D54</f>
        <v>4768</v>
      </c>
      <c r="E3" s="23">
        <f>MOSSON!E54</f>
        <v>4805</v>
      </c>
      <c r="F3" s="23">
        <f>MOSSON!F54</f>
        <v>4508</v>
      </c>
      <c r="G3" s="23">
        <f>MOSSON!G54</f>
        <v>233</v>
      </c>
      <c r="H3" s="23">
        <f>MOSSON!H54</f>
        <v>1191</v>
      </c>
      <c r="I3" s="23">
        <f>MOSSON!I54</f>
        <v>442</v>
      </c>
      <c r="J3" s="23">
        <f>MOSSON!J54</f>
        <v>251</v>
      </c>
      <c r="K3" s="23">
        <f>MOSSON!K54</f>
        <v>4793</v>
      </c>
      <c r="L3" s="23">
        <f>MOSSON!L54</f>
        <v>1353</v>
      </c>
      <c r="M3" s="12">
        <f>MOSSON!M54</f>
        <v>0</v>
      </c>
      <c r="N3" s="12">
        <f>MOSSON!N54</f>
        <v>0</v>
      </c>
      <c r="O3" s="12">
        <f>MOSSON!O54</f>
        <v>0</v>
      </c>
      <c r="P3" s="12">
        <f>MOSSON!P54</f>
        <v>0</v>
      </c>
      <c r="Q3" s="12">
        <f>MOSSON!Q54</f>
        <v>0</v>
      </c>
      <c r="R3" s="23">
        <f>MOSSON!R54</f>
        <v>12014</v>
      </c>
      <c r="S3" s="23">
        <f>MOSSON!S54</f>
        <v>2984</v>
      </c>
      <c r="T3" s="23">
        <f t="shared" si="0"/>
        <v>30244</v>
      </c>
      <c r="U3" s="23">
        <f t="shared" ref="U3:U7" si="1">C3+D3+E3+F3</f>
        <v>18997</v>
      </c>
      <c r="V3" s="23">
        <f t="shared" ref="V3:V7" si="2">K3</f>
        <v>4793</v>
      </c>
      <c r="W3" s="12">
        <f t="shared" ref="W3:W7" si="3">M3+N3</f>
        <v>0</v>
      </c>
      <c r="X3" s="23">
        <f t="shared" ref="X3:X7" si="4">L3+S3</f>
        <v>4337</v>
      </c>
      <c r="Y3" s="23">
        <f t="shared" ref="Y3:Y7" si="5">G3+H3+I3+J3+O3+P3+Q3</f>
        <v>2117</v>
      </c>
    </row>
    <row r="4" spans="1:27" x14ac:dyDescent="0.3">
      <c r="A4" s="5" t="s">
        <v>79</v>
      </c>
      <c r="B4" s="23">
        <f>'Année 2022'!B4</f>
        <v>23909</v>
      </c>
      <c r="C4" s="23">
        <f>TASTAVIN!C54</f>
        <v>4801</v>
      </c>
      <c r="D4" s="23">
        <f>TASTAVIN!D54</f>
        <v>4729</v>
      </c>
      <c r="E4" s="23">
        <f>TASTAVIN!E54</f>
        <v>3629</v>
      </c>
      <c r="F4" s="23">
        <f>TASTAVIN!F54</f>
        <v>3486</v>
      </c>
      <c r="G4" s="23">
        <f>TASTAVIN!G54</f>
        <v>358</v>
      </c>
      <c r="H4" s="23">
        <f>TASTAVIN!H54</f>
        <v>1089</v>
      </c>
      <c r="I4" s="23">
        <f>TASTAVIN!I54</f>
        <v>365</v>
      </c>
      <c r="J4" s="23">
        <f>TASTAVIN!J54</f>
        <v>514</v>
      </c>
      <c r="K4" s="23">
        <f>TASTAVIN!K54</f>
        <v>1791</v>
      </c>
      <c r="L4" s="23">
        <f>TASTAVIN!L54</f>
        <v>555</v>
      </c>
      <c r="M4" s="13">
        <f>TASTAVIN!M54</f>
        <v>0</v>
      </c>
      <c r="N4" s="13">
        <f>TASTAVIN!N54</f>
        <v>0</v>
      </c>
      <c r="O4" s="13">
        <f>TASTAVIN!O54</f>
        <v>0</v>
      </c>
      <c r="P4" s="13">
        <f>TASTAVIN!P54</f>
        <v>0</v>
      </c>
      <c r="Q4" s="13">
        <f>TASTAVIN!Q54</f>
        <v>0</v>
      </c>
      <c r="R4" s="23">
        <f>TASTAVIN!R54</f>
        <v>8308</v>
      </c>
      <c r="S4" s="23">
        <f>TASTAVIN!S54</f>
        <v>1111</v>
      </c>
      <c r="T4" s="23">
        <f t="shared" si="0"/>
        <v>22428</v>
      </c>
      <c r="U4" s="23">
        <f t="shared" si="1"/>
        <v>16645</v>
      </c>
      <c r="V4" s="23">
        <f>K4</f>
        <v>1791</v>
      </c>
      <c r="W4" s="13">
        <f t="shared" si="3"/>
        <v>0</v>
      </c>
      <c r="X4" s="23">
        <f t="shared" si="4"/>
        <v>1666</v>
      </c>
      <c r="Y4" s="23">
        <f t="shared" si="5"/>
        <v>2326</v>
      </c>
    </row>
    <row r="5" spans="1:27" x14ac:dyDescent="0.3">
      <c r="A5" s="6" t="s">
        <v>80</v>
      </c>
      <c r="B5" s="23">
        <f>'Année 2022'!B5</f>
        <v>22056</v>
      </c>
      <c r="C5" s="23">
        <f>VILLON!C54</f>
        <v>3725</v>
      </c>
      <c r="D5" s="23">
        <f>VILLON!D54</f>
        <v>3563</v>
      </c>
      <c r="E5" s="23">
        <f>VILLON!E54</f>
        <v>3599</v>
      </c>
      <c r="F5" s="23">
        <f>VILLON!F54</f>
        <v>3386</v>
      </c>
      <c r="G5" s="23">
        <f>VILLON!G54</f>
        <v>306</v>
      </c>
      <c r="H5" s="23">
        <f>VILLON!H54</f>
        <v>1083</v>
      </c>
      <c r="I5" s="23">
        <f>VILLON!I54</f>
        <v>317</v>
      </c>
      <c r="J5" s="23">
        <f>VILLON!J54</f>
        <v>298</v>
      </c>
      <c r="K5" s="23">
        <f>VILLON!K54</f>
        <v>2430</v>
      </c>
      <c r="L5" s="23">
        <f>VILLON!L54</f>
        <v>514</v>
      </c>
      <c r="M5" s="14">
        <f>VILLON!M54</f>
        <v>0</v>
      </c>
      <c r="N5" s="14">
        <f>VILLON!N54</f>
        <v>0</v>
      </c>
      <c r="O5" s="14">
        <f>VILLON!O54</f>
        <v>0</v>
      </c>
      <c r="P5" s="14">
        <f>VILLON!P54</f>
        <v>0</v>
      </c>
      <c r="Q5" s="14">
        <f>VILLON!Q54</f>
        <v>0</v>
      </c>
      <c r="R5" s="23">
        <f>VILLON!R54</f>
        <v>8861</v>
      </c>
      <c r="S5" s="23">
        <f>VILLON!S54</f>
        <v>1207</v>
      </c>
      <c r="T5" s="23">
        <f t="shared" si="0"/>
        <v>20428</v>
      </c>
      <c r="U5" s="23">
        <f t="shared" si="1"/>
        <v>14273</v>
      </c>
      <c r="V5" s="23">
        <f t="shared" si="2"/>
        <v>2430</v>
      </c>
      <c r="W5" s="14">
        <f t="shared" si="3"/>
        <v>0</v>
      </c>
      <c r="X5" s="23">
        <f t="shared" si="4"/>
        <v>1721</v>
      </c>
      <c r="Y5" s="23">
        <f t="shared" si="5"/>
        <v>2004</v>
      </c>
    </row>
    <row r="6" spans="1:27" x14ac:dyDescent="0.3">
      <c r="A6" s="7" t="s">
        <v>81</v>
      </c>
      <c r="B6" s="23">
        <f>'Année 2022'!B6</f>
        <v>5649</v>
      </c>
      <c r="C6" s="23">
        <f>AIGUELONGUE!C54</f>
        <v>1333</v>
      </c>
      <c r="D6" s="23">
        <f>AIGUELONGUE!D54</f>
        <v>1112</v>
      </c>
      <c r="E6" s="23">
        <f>AIGUELONGUE!E54</f>
        <v>1251</v>
      </c>
      <c r="F6" s="23">
        <f>AIGUELONGUE!F54</f>
        <v>1035</v>
      </c>
      <c r="G6" s="23">
        <f>AIGUELONGUE!G54</f>
        <v>81</v>
      </c>
      <c r="H6" s="23">
        <f>AIGUELONGUE!H54</f>
        <v>263</v>
      </c>
      <c r="I6" s="23">
        <f>AIGUELONGUE!I54</f>
        <v>78</v>
      </c>
      <c r="J6" s="23">
        <f>AIGUELONGUE!J54</f>
        <v>0</v>
      </c>
      <c r="K6" s="23">
        <f>AIGUELONGUE!K54</f>
        <v>343</v>
      </c>
      <c r="L6" s="15">
        <f>AIGUELONGUE!L54</f>
        <v>0</v>
      </c>
      <c r="M6" s="15">
        <f>AIGUELONGUE!M54</f>
        <v>0</v>
      </c>
      <c r="N6" s="15">
        <f>AIGUELONGUE!N54</f>
        <v>0</v>
      </c>
      <c r="O6" s="15">
        <f>AIGUELONGUE!O54</f>
        <v>0</v>
      </c>
      <c r="P6" s="15">
        <f>AIGUELONGUE!P54</f>
        <v>0</v>
      </c>
      <c r="Q6" s="15">
        <f>AIGUELONGUE!Q54</f>
        <v>0</v>
      </c>
      <c r="R6" s="23">
        <f>AIGUELONGUE!R54</f>
        <v>4194</v>
      </c>
      <c r="S6" s="15">
        <f>AIGUELONGUE!S46</f>
        <v>0</v>
      </c>
      <c r="T6" s="23">
        <f t="shared" si="0"/>
        <v>5496</v>
      </c>
      <c r="U6" s="23">
        <f t="shared" si="1"/>
        <v>4731</v>
      </c>
      <c r="V6" s="23">
        <f t="shared" si="2"/>
        <v>343</v>
      </c>
      <c r="W6" s="15">
        <f t="shared" si="3"/>
        <v>0</v>
      </c>
      <c r="X6" s="15">
        <f t="shared" si="4"/>
        <v>0</v>
      </c>
      <c r="Y6" s="23">
        <f t="shared" si="5"/>
        <v>422</v>
      </c>
    </row>
    <row r="7" spans="1:27" x14ac:dyDescent="0.3">
      <c r="A7" s="4" t="s">
        <v>83</v>
      </c>
      <c r="B7" s="23">
        <f>'Année 2022'!B7</f>
        <v>7837</v>
      </c>
      <c r="C7" s="23">
        <f>'AUBES POMPIGNANE'!C54</f>
        <v>2108</v>
      </c>
      <c r="D7" s="23">
        <f>'AUBES POMPIGNANE'!D54</f>
        <v>1787</v>
      </c>
      <c r="E7" s="23">
        <f>'AUBES POMPIGNANE'!E54</f>
        <v>2584</v>
      </c>
      <c r="F7" s="23">
        <f>'AUBES POMPIGNANE'!F54</f>
        <v>2160</v>
      </c>
      <c r="G7" s="23">
        <f>'AUBES POMPIGNANE'!G54</f>
        <v>110</v>
      </c>
      <c r="H7" s="23">
        <f>'AUBES POMPIGNANE'!H54</f>
        <v>237</v>
      </c>
      <c r="I7" s="23">
        <f>'AUBES POMPIGNANE'!I54</f>
        <v>86</v>
      </c>
      <c r="J7" s="23">
        <f>'AUBES POMPIGNANE'!J54</f>
        <v>4</v>
      </c>
      <c r="K7" s="23">
        <f>'AUBES POMPIGNANE'!K54</f>
        <v>350</v>
      </c>
      <c r="L7" s="23">
        <f>'AUBES POMPIGNANE'!L54</f>
        <v>30</v>
      </c>
      <c r="M7" s="16">
        <f>'AUBES POMPIGNANE'!M54</f>
        <v>0</v>
      </c>
      <c r="N7" s="16">
        <f>'AUBES POMPIGNANE'!N54</f>
        <v>0</v>
      </c>
      <c r="O7" s="16">
        <f>'AUBES POMPIGNANE'!O54</f>
        <v>0</v>
      </c>
      <c r="P7" s="16">
        <f>'AUBES POMPIGNANE'!P54</f>
        <v>0</v>
      </c>
      <c r="Q7" s="16">
        <f>'AUBES POMPIGNANE'!Q54</f>
        <v>0</v>
      </c>
      <c r="R7" s="23">
        <f>'AUBES POMPIGNANE'!R54</f>
        <v>1538</v>
      </c>
      <c r="S7" s="23">
        <f>'AUBES POMPIGNANE'!S54</f>
        <v>4</v>
      </c>
      <c r="T7" s="23">
        <f t="shared" si="0"/>
        <v>9460</v>
      </c>
      <c r="U7" s="23">
        <f t="shared" si="1"/>
        <v>8639</v>
      </c>
      <c r="V7" s="23">
        <f t="shared" si="2"/>
        <v>350</v>
      </c>
      <c r="W7" s="16">
        <f t="shared" si="3"/>
        <v>0</v>
      </c>
      <c r="X7" s="23">
        <f t="shared" si="4"/>
        <v>34</v>
      </c>
      <c r="Y7" s="23">
        <f t="shared" si="5"/>
        <v>437</v>
      </c>
    </row>
    <row r="8" spans="1:27" x14ac:dyDescent="0.3">
      <c r="A8" s="8" t="s">
        <v>73</v>
      </c>
      <c r="B8" s="11">
        <f t="shared" ref="B8:I8" si="6">SUM(B2:B7)</f>
        <v>159499</v>
      </c>
      <c r="C8" s="11">
        <f t="shared" si="6"/>
        <v>29161</v>
      </c>
      <c r="D8" s="11">
        <f t="shared" si="6"/>
        <v>27856</v>
      </c>
      <c r="E8" s="11">
        <f t="shared" si="6"/>
        <v>27668</v>
      </c>
      <c r="F8" s="11">
        <f t="shared" si="6"/>
        <v>25764</v>
      </c>
      <c r="G8" s="11">
        <f t="shared" si="6"/>
        <v>4141</v>
      </c>
      <c r="H8" s="11">
        <f t="shared" si="6"/>
        <v>10365</v>
      </c>
      <c r="I8" s="11">
        <f t="shared" si="6"/>
        <v>3323</v>
      </c>
      <c r="J8" s="11">
        <f>SUM(J2:J7)</f>
        <v>1067</v>
      </c>
      <c r="K8" s="11">
        <f t="shared" ref="K8:R8" si="7">SUM(K2:K7)</f>
        <v>14700</v>
      </c>
      <c r="L8" s="11">
        <f t="shared" si="7"/>
        <v>2452</v>
      </c>
      <c r="M8" s="11">
        <f t="shared" si="7"/>
        <v>1411</v>
      </c>
      <c r="N8" s="11">
        <f t="shared" si="7"/>
        <v>1361</v>
      </c>
      <c r="O8" s="11">
        <f t="shared" si="7"/>
        <v>504</v>
      </c>
      <c r="P8" s="11">
        <f t="shared" si="7"/>
        <v>32</v>
      </c>
      <c r="Q8" s="11">
        <f t="shared" si="7"/>
        <v>108</v>
      </c>
      <c r="R8" s="11">
        <f t="shared" si="7"/>
        <v>45968</v>
      </c>
      <c r="S8" s="11">
        <f>SUM(S2:S7)</f>
        <v>5306</v>
      </c>
      <c r="T8" s="11">
        <f>SUM(T2:T7)</f>
        <v>155219</v>
      </c>
      <c r="U8" s="11">
        <f t="shared" ref="U8:W8" si="8">SUM(U2:U7)</f>
        <v>110449</v>
      </c>
      <c r="V8" s="11">
        <f t="shared" si="8"/>
        <v>14700</v>
      </c>
      <c r="W8" s="11">
        <f t="shared" si="8"/>
        <v>2772</v>
      </c>
      <c r="X8" s="11">
        <f>SUM(X2:X7)</f>
        <v>7758</v>
      </c>
      <c r="Y8" s="11">
        <f>SUM(Y2:Y7)</f>
        <v>19540</v>
      </c>
    </row>
    <row r="10" spans="1:27" s="28" customFormat="1" ht="46.2" x14ac:dyDescent="0.3">
      <c r="A10" s="24" t="s">
        <v>99</v>
      </c>
      <c r="B10" s="26" t="s">
        <v>1</v>
      </c>
      <c r="C10" s="26" t="s">
        <v>100</v>
      </c>
      <c r="D10" s="26" t="s">
        <v>75</v>
      </c>
      <c r="E10" s="26" t="s">
        <v>101</v>
      </c>
      <c r="F10" s="26" t="s">
        <v>76</v>
      </c>
      <c r="G10" s="26" t="s">
        <v>102</v>
      </c>
      <c r="H10" s="26" t="s">
        <v>103</v>
      </c>
      <c r="I10" s="26" t="s">
        <v>2</v>
      </c>
      <c r="J10" s="26" t="s">
        <v>104</v>
      </c>
      <c r="K10" s="26" t="s">
        <v>4</v>
      </c>
      <c r="L10" s="26" t="s">
        <v>105</v>
      </c>
      <c r="M10" s="26" t="s">
        <v>6</v>
      </c>
      <c r="N10" s="26" t="s">
        <v>106</v>
      </c>
      <c r="O10" s="26" t="s">
        <v>107</v>
      </c>
      <c r="P10" s="26" t="s">
        <v>108</v>
      </c>
      <c r="Q10" s="26" t="s">
        <v>109</v>
      </c>
      <c r="R10" s="26" t="s">
        <v>110</v>
      </c>
      <c r="S10" s="26" t="s">
        <v>111</v>
      </c>
      <c r="T10" s="26" t="s">
        <v>112</v>
      </c>
      <c r="U10" s="26" t="s">
        <v>113</v>
      </c>
      <c r="V10" s="26" t="s">
        <v>114</v>
      </c>
      <c r="W10" s="26" t="s">
        <v>77</v>
      </c>
      <c r="X10" s="26" t="s">
        <v>6</v>
      </c>
      <c r="Y10" s="26" t="s">
        <v>17</v>
      </c>
      <c r="Z10" s="26" t="s">
        <v>18</v>
      </c>
      <c r="AA10" s="26" t="s">
        <v>19</v>
      </c>
    </row>
    <row r="11" spans="1:27" x14ac:dyDescent="0.3">
      <c r="A11" s="1" t="s">
        <v>86</v>
      </c>
      <c r="B11" s="23">
        <v>56938</v>
      </c>
      <c r="C11" s="23">
        <v>9649</v>
      </c>
      <c r="D11" s="23">
        <v>1324</v>
      </c>
      <c r="E11" s="23">
        <v>9920</v>
      </c>
      <c r="F11" s="23">
        <v>6258</v>
      </c>
      <c r="G11" s="23">
        <v>958</v>
      </c>
      <c r="H11" s="23">
        <v>6973</v>
      </c>
      <c r="I11" s="23">
        <v>2137</v>
      </c>
      <c r="J11" s="23">
        <v>5843</v>
      </c>
      <c r="K11" s="23">
        <v>2150</v>
      </c>
      <c r="L11" s="10">
        <v>0</v>
      </c>
      <c r="M11" s="23">
        <v>8980</v>
      </c>
      <c r="N11" s="10">
        <v>0</v>
      </c>
      <c r="O11" s="23">
        <v>469</v>
      </c>
      <c r="P11" s="23">
        <v>472</v>
      </c>
      <c r="Q11" s="23">
        <v>357</v>
      </c>
      <c r="R11" s="23">
        <v>49</v>
      </c>
      <c r="S11" s="23">
        <v>88</v>
      </c>
      <c r="T11" s="10">
        <v>18679</v>
      </c>
      <c r="U11" s="10">
        <v>0</v>
      </c>
      <c r="V11" s="23">
        <v>9714</v>
      </c>
      <c r="W11" s="23">
        <v>35082</v>
      </c>
      <c r="X11" s="23">
        <v>8980</v>
      </c>
      <c r="Y11" s="23">
        <v>941</v>
      </c>
      <c r="Z11" s="10">
        <v>0</v>
      </c>
      <c r="AA11" s="23">
        <v>1853</v>
      </c>
    </row>
    <row r="12" spans="1:27" x14ac:dyDescent="0.3">
      <c r="A12" s="3" t="s">
        <v>74</v>
      </c>
      <c r="B12" s="23">
        <v>27110</v>
      </c>
      <c r="C12" s="23">
        <v>2832</v>
      </c>
      <c r="D12" s="23">
        <v>412</v>
      </c>
      <c r="E12" s="23">
        <v>2966</v>
      </c>
      <c r="F12" s="23">
        <v>1840</v>
      </c>
      <c r="G12" s="23">
        <v>401</v>
      </c>
      <c r="H12" s="23">
        <v>2342</v>
      </c>
      <c r="I12" s="23">
        <v>237</v>
      </c>
      <c r="J12" s="23">
        <v>845</v>
      </c>
      <c r="K12" s="23">
        <v>411</v>
      </c>
      <c r="L12" s="23">
        <v>188</v>
      </c>
      <c r="M12" s="23">
        <v>3515</v>
      </c>
      <c r="N12" s="23">
        <v>1638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23">
        <v>8804</v>
      </c>
      <c r="U12" s="23">
        <v>2862</v>
      </c>
      <c r="V12" s="23">
        <v>20489</v>
      </c>
      <c r="W12" s="23">
        <v>10793</v>
      </c>
      <c r="X12" s="23">
        <v>3515</v>
      </c>
      <c r="Y12" s="12">
        <v>0</v>
      </c>
      <c r="Z12" s="23">
        <v>4500</v>
      </c>
      <c r="AA12" s="23">
        <v>1681</v>
      </c>
    </row>
    <row r="13" spans="1:27" x14ac:dyDescent="0.3">
      <c r="A13" s="5" t="s">
        <v>79</v>
      </c>
      <c r="B13" s="23">
        <v>18791</v>
      </c>
      <c r="C13" s="23">
        <v>3133</v>
      </c>
      <c r="D13" s="23">
        <v>206</v>
      </c>
      <c r="E13" s="23">
        <v>3156</v>
      </c>
      <c r="F13" s="23">
        <v>1542</v>
      </c>
      <c r="G13" s="23">
        <v>143</v>
      </c>
      <c r="H13" s="23">
        <v>1767</v>
      </c>
      <c r="I13" s="23">
        <v>480</v>
      </c>
      <c r="J13" s="23">
        <v>1027</v>
      </c>
      <c r="K13" s="23">
        <v>276</v>
      </c>
      <c r="L13" s="23">
        <v>328</v>
      </c>
      <c r="M13" s="23">
        <v>1401</v>
      </c>
      <c r="N13" s="23">
        <v>740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23">
        <v>6429</v>
      </c>
      <c r="U13" s="23">
        <v>1059</v>
      </c>
      <c r="V13" s="23">
        <v>15258</v>
      </c>
      <c r="W13" s="23">
        <v>9947</v>
      </c>
      <c r="X13" s="23">
        <v>1401</v>
      </c>
      <c r="Y13" s="13">
        <v>0</v>
      </c>
      <c r="Z13" s="23">
        <v>1799</v>
      </c>
      <c r="AA13" s="23">
        <v>2111</v>
      </c>
    </row>
    <row r="14" spans="1:27" x14ac:dyDescent="0.3">
      <c r="A14" s="6" t="s">
        <v>80</v>
      </c>
      <c r="B14" s="23">
        <v>18976</v>
      </c>
      <c r="C14" s="23">
        <v>2431</v>
      </c>
      <c r="D14" s="23">
        <v>126</v>
      </c>
      <c r="E14" s="23">
        <v>2472</v>
      </c>
      <c r="F14" s="23">
        <v>1721</v>
      </c>
      <c r="G14" s="23">
        <v>150</v>
      </c>
      <c r="H14" s="23">
        <v>1964</v>
      </c>
      <c r="I14" s="23">
        <v>296</v>
      </c>
      <c r="J14" s="23">
        <v>822</v>
      </c>
      <c r="K14" s="23">
        <v>313</v>
      </c>
      <c r="L14" s="23">
        <v>154</v>
      </c>
      <c r="M14" s="23">
        <v>2055</v>
      </c>
      <c r="N14" s="23">
        <v>993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23">
        <v>7253</v>
      </c>
      <c r="U14" s="23">
        <v>1216</v>
      </c>
      <c r="V14" s="23">
        <v>14713</v>
      </c>
      <c r="W14" s="23">
        <v>8864</v>
      </c>
      <c r="X14" s="23">
        <v>2055</v>
      </c>
      <c r="Y14" s="14">
        <v>0</v>
      </c>
      <c r="Z14" s="23">
        <v>2209</v>
      </c>
      <c r="AA14" s="23">
        <v>1585</v>
      </c>
    </row>
    <row r="15" spans="1:27" x14ac:dyDescent="0.3">
      <c r="A15" s="7" t="s">
        <v>81</v>
      </c>
      <c r="B15" s="23">
        <v>0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23">
        <v>0</v>
      </c>
      <c r="U15" s="15">
        <v>0</v>
      </c>
      <c r="V15" s="23">
        <v>0</v>
      </c>
      <c r="W15" s="23">
        <v>0</v>
      </c>
      <c r="X15" s="23">
        <v>0</v>
      </c>
      <c r="Y15" s="15">
        <v>0</v>
      </c>
      <c r="Z15" s="15">
        <v>0</v>
      </c>
      <c r="AA15" s="23">
        <v>0</v>
      </c>
    </row>
    <row r="16" spans="1:27" x14ac:dyDescent="0.3">
      <c r="A16" s="4" t="s">
        <v>83</v>
      </c>
      <c r="B16" s="23">
        <v>0</v>
      </c>
      <c r="C16" s="23">
        <v>0</v>
      </c>
      <c r="D16" s="23">
        <v>0</v>
      </c>
      <c r="E16" s="23">
        <v>5</v>
      </c>
      <c r="F16" s="23">
        <v>0</v>
      </c>
      <c r="G16" s="23">
        <v>0</v>
      </c>
      <c r="H16" s="23">
        <v>5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23">
        <v>0</v>
      </c>
      <c r="U16" s="23">
        <v>0</v>
      </c>
      <c r="V16" s="23">
        <v>10</v>
      </c>
      <c r="W16" s="23">
        <v>10</v>
      </c>
      <c r="X16" s="23">
        <v>0</v>
      </c>
      <c r="Y16" s="16">
        <v>0</v>
      </c>
      <c r="Z16" s="23">
        <v>0</v>
      </c>
      <c r="AA16" s="23">
        <v>0</v>
      </c>
    </row>
    <row r="17" spans="1:27" x14ac:dyDescent="0.3">
      <c r="A17" s="8" t="s">
        <v>115</v>
      </c>
      <c r="B17" s="11">
        <v>121815</v>
      </c>
      <c r="C17" s="11">
        <v>18045</v>
      </c>
      <c r="D17" s="11">
        <v>2068</v>
      </c>
      <c r="E17" s="11">
        <v>18519</v>
      </c>
      <c r="F17" s="11">
        <v>11361</v>
      </c>
      <c r="G17" s="11">
        <v>1652</v>
      </c>
      <c r="H17" s="11">
        <v>13051</v>
      </c>
      <c r="I17" s="11">
        <v>3150</v>
      </c>
      <c r="J17" s="11">
        <v>8537</v>
      </c>
      <c r="K17" s="11">
        <v>3150</v>
      </c>
      <c r="L17" s="11">
        <v>57</v>
      </c>
      <c r="M17" s="11">
        <v>15951</v>
      </c>
      <c r="N17" s="11">
        <v>3371</v>
      </c>
      <c r="O17" s="11">
        <v>469</v>
      </c>
      <c r="P17" s="11">
        <v>472</v>
      </c>
      <c r="Q17" s="11">
        <v>357</v>
      </c>
      <c r="R17" s="11">
        <v>49</v>
      </c>
      <c r="S17" s="11">
        <v>88</v>
      </c>
      <c r="T17" s="11">
        <v>41165</v>
      </c>
      <c r="U17" s="11">
        <v>5137</v>
      </c>
      <c r="V17" s="51">
        <v>60174</v>
      </c>
      <c r="W17" s="11">
        <v>64696</v>
      </c>
      <c r="X17" s="11">
        <v>15951</v>
      </c>
      <c r="Y17" s="11">
        <v>941</v>
      </c>
      <c r="Z17" s="11">
        <v>8508</v>
      </c>
      <c r="AA17" s="11">
        <v>7230</v>
      </c>
    </row>
    <row r="19" spans="1:27" s="29" customFormat="1" ht="46.2" x14ac:dyDescent="0.3">
      <c r="A19" s="24" t="s">
        <v>116</v>
      </c>
      <c r="B19" s="26" t="s">
        <v>1</v>
      </c>
      <c r="C19" s="26" t="s">
        <v>100</v>
      </c>
      <c r="D19" s="26" t="s">
        <v>117</v>
      </c>
      <c r="E19" s="26" t="s">
        <v>101</v>
      </c>
      <c r="F19" s="26" t="s">
        <v>76</v>
      </c>
      <c r="G19" s="26" t="s">
        <v>118</v>
      </c>
      <c r="H19" s="26" t="s">
        <v>103</v>
      </c>
      <c r="I19" s="26" t="s">
        <v>2</v>
      </c>
      <c r="J19" s="26" t="s">
        <v>104</v>
      </c>
      <c r="K19" s="26" t="s">
        <v>4</v>
      </c>
      <c r="L19" s="26" t="s">
        <v>105</v>
      </c>
      <c r="M19" s="26" t="s">
        <v>6</v>
      </c>
      <c r="N19" s="26" t="s">
        <v>106</v>
      </c>
      <c r="O19" s="26" t="s">
        <v>107</v>
      </c>
      <c r="P19" s="26" t="s">
        <v>108</v>
      </c>
      <c r="Q19" s="26" t="s">
        <v>109</v>
      </c>
      <c r="R19" s="26" t="s">
        <v>110</v>
      </c>
      <c r="S19" s="26" t="s">
        <v>111</v>
      </c>
      <c r="T19" s="26" t="s">
        <v>112</v>
      </c>
      <c r="U19" s="26" t="s">
        <v>113</v>
      </c>
      <c r="V19" s="27" t="s">
        <v>114</v>
      </c>
      <c r="W19" s="26" t="s">
        <v>77</v>
      </c>
      <c r="X19" s="26" t="s">
        <v>6</v>
      </c>
      <c r="Y19" s="27" t="s">
        <v>17</v>
      </c>
      <c r="Z19" s="27" t="s">
        <v>18</v>
      </c>
      <c r="AA19" s="27" t="s">
        <v>19</v>
      </c>
    </row>
    <row r="20" spans="1:27" x14ac:dyDescent="0.3">
      <c r="A20" s="1" t="s">
        <v>86</v>
      </c>
      <c r="B20" s="23">
        <v>45978</v>
      </c>
      <c r="C20" s="23">
        <v>6583</v>
      </c>
      <c r="D20" s="23">
        <v>1072</v>
      </c>
      <c r="E20" s="23">
        <v>7901</v>
      </c>
      <c r="F20" s="23">
        <v>4421</v>
      </c>
      <c r="G20" s="23">
        <v>1041</v>
      </c>
      <c r="H20" s="23">
        <v>5880</v>
      </c>
      <c r="I20" s="23">
        <v>1960</v>
      </c>
      <c r="J20" s="23">
        <v>4925</v>
      </c>
      <c r="K20" s="23">
        <v>1470</v>
      </c>
      <c r="L20" s="10">
        <v>0</v>
      </c>
      <c r="M20" s="23">
        <v>7072</v>
      </c>
      <c r="N20" s="10">
        <v>0</v>
      </c>
      <c r="O20" s="23">
        <v>400</v>
      </c>
      <c r="P20" s="23">
        <v>455</v>
      </c>
      <c r="Q20" s="23">
        <v>264</v>
      </c>
      <c r="R20" s="23">
        <v>53</v>
      </c>
      <c r="S20" s="23">
        <v>149</v>
      </c>
      <c r="T20" s="10">
        <v>11423</v>
      </c>
      <c r="U20" s="10">
        <v>0</v>
      </c>
      <c r="V20" s="23">
        <v>43646</v>
      </c>
      <c r="W20" s="23">
        <v>26898</v>
      </c>
      <c r="X20" s="23">
        <v>7072</v>
      </c>
      <c r="Y20" s="23">
        <v>855</v>
      </c>
      <c r="Z20" s="10">
        <v>0</v>
      </c>
      <c r="AA20" s="23">
        <v>8821</v>
      </c>
    </row>
    <row r="21" spans="1:27" x14ac:dyDescent="0.3">
      <c r="A21" s="3" t="s">
        <v>74</v>
      </c>
      <c r="B21" s="23">
        <v>22250</v>
      </c>
      <c r="C21" s="23">
        <v>2543</v>
      </c>
      <c r="D21" s="23">
        <v>657</v>
      </c>
      <c r="E21" s="23">
        <v>3367</v>
      </c>
      <c r="F21" s="23">
        <v>1962</v>
      </c>
      <c r="G21" s="23">
        <v>575</v>
      </c>
      <c r="H21" s="23">
        <v>2651</v>
      </c>
      <c r="I21" s="23">
        <v>306</v>
      </c>
      <c r="J21" s="23">
        <v>781</v>
      </c>
      <c r="K21" s="23">
        <v>381</v>
      </c>
      <c r="L21" s="23">
        <v>130</v>
      </c>
      <c r="M21" s="23">
        <v>4066</v>
      </c>
      <c r="N21" s="23">
        <v>1739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23">
        <v>8092</v>
      </c>
      <c r="U21" s="23">
        <v>1881</v>
      </c>
      <c r="V21" s="23">
        <v>21039</v>
      </c>
      <c r="W21" s="23">
        <v>11755</v>
      </c>
      <c r="X21" s="23">
        <v>4066</v>
      </c>
      <c r="Y21" s="12">
        <v>0</v>
      </c>
      <c r="Z21" s="23">
        <v>3620</v>
      </c>
      <c r="AA21" s="23">
        <v>1598</v>
      </c>
    </row>
    <row r="22" spans="1:27" x14ac:dyDescent="0.3">
      <c r="A22" s="5" t="s">
        <v>79</v>
      </c>
      <c r="B22" s="23">
        <v>10532</v>
      </c>
      <c r="C22" s="23">
        <v>1549</v>
      </c>
      <c r="D22" s="23">
        <v>121</v>
      </c>
      <c r="E22" s="23">
        <v>1645</v>
      </c>
      <c r="F22" s="23">
        <v>825</v>
      </c>
      <c r="G22" s="23">
        <v>105</v>
      </c>
      <c r="H22" s="23">
        <v>913</v>
      </c>
      <c r="I22" s="23">
        <v>310</v>
      </c>
      <c r="J22" s="23">
        <v>839</v>
      </c>
      <c r="K22" s="23">
        <v>157</v>
      </c>
      <c r="L22" s="23">
        <v>234</v>
      </c>
      <c r="M22" s="23">
        <v>775</v>
      </c>
      <c r="N22" s="23">
        <v>1039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3">
        <v>3911</v>
      </c>
      <c r="U22" s="23">
        <v>887</v>
      </c>
      <c r="V22" s="23">
        <v>9399</v>
      </c>
      <c r="W22" s="23">
        <v>5158</v>
      </c>
      <c r="X22" s="23">
        <v>775</v>
      </c>
      <c r="Y22" s="13">
        <v>0</v>
      </c>
      <c r="Z22" s="23">
        <v>1926</v>
      </c>
      <c r="AA22" s="23">
        <v>1540</v>
      </c>
    </row>
    <row r="23" spans="1:27" x14ac:dyDescent="0.3">
      <c r="A23" s="6" t="s">
        <v>80</v>
      </c>
      <c r="B23" s="23">
        <v>10005</v>
      </c>
      <c r="C23" s="23">
        <v>1270</v>
      </c>
      <c r="D23" s="23">
        <v>166</v>
      </c>
      <c r="E23" s="23">
        <v>1450</v>
      </c>
      <c r="F23" s="23">
        <v>870</v>
      </c>
      <c r="G23" s="23">
        <v>145</v>
      </c>
      <c r="H23" s="23">
        <v>1041</v>
      </c>
      <c r="I23" s="23">
        <v>183</v>
      </c>
      <c r="J23" s="23">
        <v>517</v>
      </c>
      <c r="K23" s="23">
        <v>147</v>
      </c>
      <c r="L23" s="23">
        <v>153</v>
      </c>
      <c r="M23" s="23">
        <v>1170</v>
      </c>
      <c r="N23" s="23">
        <v>798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23">
        <v>3804</v>
      </c>
      <c r="U23" s="23">
        <v>847</v>
      </c>
      <c r="V23" s="23">
        <v>8757</v>
      </c>
      <c r="W23" s="23">
        <v>4942</v>
      </c>
      <c r="X23" s="23">
        <v>1170</v>
      </c>
      <c r="Y23" s="14">
        <v>0</v>
      </c>
      <c r="Z23" s="23">
        <v>1645</v>
      </c>
      <c r="AA23" s="23">
        <v>1000</v>
      </c>
    </row>
    <row r="24" spans="1:27" x14ac:dyDescent="0.3">
      <c r="A24" s="7" t="s">
        <v>81</v>
      </c>
      <c r="B24" s="23">
        <v>2264</v>
      </c>
      <c r="C24" s="23">
        <v>273</v>
      </c>
      <c r="D24" s="23">
        <v>63</v>
      </c>
      <c r="E24" s="23">
        <v>514</v>
      </c>
      <c r="F24" s="23">
        <v>241</v>
      </c>
      <c r="G24" s="23">
        <v>75</v>
      </c>
      <c r="H24" s="23">
        <v>403</v>
      </c>
      <c r="I24" s="23">
        <v>259</v>
      </c>
      <c r="J24" s="23">
        <v>166</v>
      </c>
      <c r="K24" s="23">
        <v>27</v>
      </c>
      <c r="L24" s="23">
        <v>106</v>
      </c>
      <c r="M24" s="23">
        <v>311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23">
        <v>729</v>
      </c>
      <c r="U24" s="15">
        <v>0</v>
      </c>
      <c r="V24" s="23">
        <v>2438</v>
      </c>
      <c r="W24" s="23">
        <v>1569</v>
      </c>
      <c r="X24" s="23">
        <v>311</v>
      </c>
      <c r="Y24" s="15">
        <v>0</v>
      </c>
      <c r="Z24" s="15">
        <v>0</v>
      </c>
      <c r="AA24" s="23">
        <v>558</v>
      </c>
    </row>
    <row r="25" spans="1:27" x14ac:dyDescent="0.3">
      <c r="A25" s="4" t="s">
        <v>83</v>
      </c>
      <c r="B25" s="23">
        <v>6072</v>
      </c>
      <c r="C25" s="23">
        <v>1384</v>
      </c>
      <c r="D25" s="23">
        <v>313</v>
      </c>
      <c r="E25" s="23">
        <v>1960</v>
      </c>
      <c r="F25" s="23">
        <v>1141</v>
      </c>
      <c r="G25" s="23">
        <v>361</v>
      </c>
      <c r="H25" s="23">
        <v>1706</v>
      </c>
      <c r="I25" s="23">
        <v>154</v>
      </c>
      <c r="J25" s="23">
        <v>270</v>
      </c>
      <c r="K25" s="23">
        <v>59</v>
      </c>
      <c r="L25" s="23">
        <v>103</v>
      </c>
      <c r="M25" s="23">
        <v>342</v>
      </c>
      <c r="N25" s="23">
        <v>312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23">
        <v>1666</v>
      </c>
      <c r="U25" s="23">
        <v>149</v>
      </c>
      <c r="V25" s="23">
        <v>8254</v>
      </c>
      <c r="W25" s="23">
        <v>6865</v>
      </c>
      <c r="X25" s="23">
        <v>342</v>
      </c>
      <c r="Y25" s="16">
        <v>0</v>
      </c>
      <c r="Z25" s="23">
        <v>461</v>
      </c>
      <c r="AA25" s="23">
        <v>586</v>
      </c>
    </row>
    <row r="26" spans="1:27" x14ac:dyDescent="0.3">
      <c r="A26" s="8" t="s">
        <v>87</v>
      </c>
      <c r="B26" s="11">
        <f t="shared" ref="B26:AA26" si="9">SUM(B20:B25)</f>
        <v>97101</v>
      </c>
      <c r="C26" s="11">
        <f t="shared" si="9"/>
        <v>13602</v>
      </c>
      <c r="D26" s="11">
        <f t="shared" si="9"/>
        <v>2392</v>
      </c>
      <c r="E26" s="11">
        <f t="shared" si="9"/>
        <v>16837</v>
      </c>
      <c r="F26" s="11">
        <f t="shared" si="9"/>
        <v>9460</v>
      </c>
      <c r="G26" s="11">
        <f t="shared" si="9"/>
        <v>2302</v>
      </c>
      <c r="H26" s="11">
        <f t="shared" si="9"/>
        <v>12594</v>
      </c>
      <c r="I26" s="11">
        <f t="shared" si="9"/>
        <v>3172</v>
      </c>
      <c r="J26" s="11">
        <f t="shared" si="9"/>
        <v>7498</v>
      </c>
      <c r="K26" s="11">
        <f t="shared" si="9"/>
        <v>2241</v>
      </c>
      <c r="L26" s="11">
        <f t="shared" si="9"/>
        <v>726</v>
      </c>
      <c r="M26" s="11">
        <f t="shared" si="9"/>
        <v>13736</v>
      </c>
      <c r="N26" s="11">
        <f t="shared" si="9"/>
        <v>3888</v>
      </c>
      <c r="O26" s="11">
        <f t="shared" si="9"/>
        <v>400</v>
      </c>
      <c r="P26" s="11">
        <f t="shared" si="9"/>
        <v>455</v>
      </c>
      <c r="Q26" s="11">
        <f t="shared" si="9"/>
        <v>264</v>
      </c>
      <c r="R26" s="11">
        <f t="shared" si="9"/>
        <v>53</v>
      </c>
      <c r="S26" s="11">
        <f t="shared" si="9"/>
        <v>149</v>
      </c>
      <c r="T26" s="11">
        <f t="shared" si="9"/>
        <v>29625</v>
      </c>
      <c r="U26" s="11">
        <f t="shared" si="9"/>
        <v>3764</v>
      </c>
      <c r="V26" s="11">
        <f t="shared" si="9"/>
        <v>93533</v>
      </c>
      <c r="W26" s="11">
        <f t="shared" si="9"/>
        <v>57187</v>
      </c>
      <c r="X26" s="11">
        <f t="shared" si="9"/>
        <v>13736</v>
      </c>
      <c r="Y26" s="11">
        <f t="shared" si="9"/>
        <v>855</v>
      </c>
      <c r="Z26" s="11">
        <f t="shared" si="9"/>
        <v>7652</v>
      </c>
      <c r="AA26" s="11">
        <f t="shared" si="9"/>
        <v>14103</v>
      </c>
    </row>
    <row r="28" spans="1:27" s="29" customFormat="1" ht="46.2" x14ac:dyDescent="0.3">
      <c r="A28" s="24" t="s">
        <v>119</v>
      </c>
      <c r="B28" s="26" t="s">
        <v>1</v>
      </c>
      <c r="C28" s="26" t="s">
        <v>100</v>
      </c>
      <c r="D28" s="26" t="s">
        <v>117</v>
      </c>
      <c r="E28" s="26" t="s">
        <v>101</v>
      </c>
      <c r="F28" s="26" t="s">
        <v>76</v>
      </c>
      <c r="G28" s="26" t="s">
        <v>118</v>
      </c>
      <c r="H28" s="26" t="s">
        <v>103</v>
      </c>
      <c r="I28" s="26" t="s">
        <v>2</v>
      </c>
      <c r="J28" s="26" t="s">
        <v>104</v>
      </c>
      <c r="K28" s="26" t="s">
        <v>4</v>
      </c>
      <c r="L28" s="26" t="s">
        <v>105</v>
      </c>
      <c r="M28" s="26" t="s">
        <v>6</v>
      </c>
      <c r="N28" s="26" t="s">
        <v>106</v>
      </c>
      <c r="O28" s="26" t="s">
        <v>107</v>
      </c>
      <c r="P28" s="26" t="s">
        <v>108</v>
      </c>
      <c r="Q28" s="26" t="s">
        <v>109</v>
      </c>
      <c r="R28" s="26" t="s">
        <v>110</v>
      </c>
      <c r="S28" s="26" t="s">
        <v>111</v>
      </c>
      <c r="T28" s="26" t="s">
        <v>112</v>
      </c>
      <c r="U28" s="26" t="s">
        <v>113</v>
      </c>
      <c r="V28" s="27" t="s">
        <v>114</v>
      </c>
      <c r="W28" s="26" t="s">
        <v>77</v>
      </c>
      <c r="X28" s="26" t="s">
        <v>6</v>
      </c>
      <c r="Y28" s="27" t="s">
        <v>17</v>
      </c>
      <c r="Z28" s="27" t="s">
        <v>18</v>
      </c>
      <c r="AA28" s="27" t="s">
        <v>19</v>
      </c>
    </row>
    <row r="29" spans="1:27" x14ac:dyDescent="0.3">
      <c r="A29" s="1" t="s">
        <v>86</v>
      </c>
      <c r="B29" s="23">
        <v>65994</v>
      </c>
      <c r="C29" s="23">
        <v>8998</v>
      </c>
      <c r="D29" s="23">
        <v>1818</v>
      </c>
      <c r="E29" s="23">
        <v>9702</v>
      </c>
      <c r="F29" s="23">
        <v>7877</v>
      </c>
      <c r="G29" s="23">
        <v>2181</v>
      </c>
      <c r="H29" s="23">
        <v>9604</v>
      </c>
      <c r="I29" s="23">
        <v>2883</v>
      </c>
      <c r="J29" s="23">
        <v>6752</v>
      </c>
      <c r="K29" s="23">
        <v>1404</v>
      </c>
      <c r="L29" s="10">
        <v>0</v>
      </c>
      <c r="M29" s="23">
        <v>11125</v>
      </c>
      <c r="N29" s="10">
        <v>0</v>
      </c>
      <c r="O29" s="23">
        <v>1839</v>
      </c>
      <c r="P29" s="23">
        <v>1576</v>
      </c>
      <c r="Q29" s="23">
        <v>55</v>
      </c>
      <c r="R29" s="23">
        <v>80</v>
      </c>
      <c r="S29" s="23">
        <v>80</v>
      </c>
      <c r="T29" s="10">
        <v>8833</v>
      </c>
      <c r="U29" s="10">
        <v>0</v>
      </c>
      <c r="V29" s="23">
        <v>65974</v>
      </c>
      <c r="W29" s="23">
        <v>40180</v>
      </c>
      <c r="X29" s="23">
        <v>11125</v>
      </c>
      <c r="Y29" s="23">
        <v>3415</v>
      </c>
      <c r="Z29" s="10">
        <v>0</v>
      </c>
      <c r="AA29" s="23">
        <v>11254</v>
      </c>
    </row>
    <row r="30" spans="1:27" x14ac:dyDescent="0.3">
      <c r="A30" s="3" t="s">
        <v>74</v>
      </c>
      <c r="B30" s="23">
        <v>32808</v>
      </c>
      <c r="C30" s="23">
        <v>2982</v>
      </c>
      <c r="D30" s="23">
        <v>1078</v>
      </c>
      <c r="E30" s="23">
        <v>3767</v>
      </c>
      <c r="F30" s="23">
        <v>2637</v>
      </c>
      <c r="G30" s="23">
        <v>1075</v>
      </c>
      <c r="H30" s="23">
        <v>3654</v>
      </c>
      <c r="I30" s="23">
        <v>347</v>
      </c>
      <c r="J30" s="23">
        <v>1078</v>
      </c>
      <c r="K30" s="23">
        <v>376</v>
      </c>
      <c r="L30" s="23">
        <v>128</v>
      </c>
      <c r="M30" s="23">
        <v>7382</v>
      </c>
      <c r="N30" s="23">
        <v>3273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23">
        <v>12963</v>
      </c>
      <c r="U30" s="23">
        <v>3174</v>
      </c>
      <c r="V30" s="23">
        <v>30951</v>
      </c>
      <c r="W30" s="23">
        <v>15193</v>
      </c>
      <c r="X30" s="23">
        <v>7382</v>
      </c>
      <c r="Y30" s="12">
        <v>0</v>
      </c>
      <c r="Z30" s="23">
        <v>6447</v>
      </c>
      <c r="AA30" s="23">
        <v>1929</v>
      </c>
    </row>
    <row r="31" spans="1:27" x14ac:dyDescent="0.3">
      <c r="A31" s="5" t="s">
        <v>79</v>
      </c>
      <c r="B31" s="23">
        <v>20765</v>
      </c>
      <c r="C31" s="23">
        <v>2566</v>
      </c>
      <c r="D31" s="23">
        <v>259</v>
      </c>
      <c r="E31" s="23">
        <v>2686</v>
      </c>
      <c r="F31" s="23">
        <v>1746</v>
      </c>
      <c r="G31" s="23">
        <v>247</v>
      </c>
      <c r="H31" s="23">
        <v>2001</v>
      </c>
      <c r="I31" s="23">
        <v>725</v>
      </c>
      <c r="J31" s="23">
        <v>1323</v>
      </c>
      <c r="K31" s="23">
        <v>336</v>
      </c>
      <c r="L31" s="23">
        <v>480</v>
      </c>
      <c r="M31" s="23">
        <v>1658</v>
      </c>
      <c r="N31" s="23">
        <v>1133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3">
        <v>8063</v>
      </c>
      <c r="U31" s="23">
        <v>2636</v>
      </c>
      <c r="V31" s="23">
        <v>17796</v>
      </c>
      <c r="W31" s="23">
        <v>9505</v>
      </c>
      <c r="X31" s="23">
        <v>1658</v>
      </c>
      <c r="Y31" s="13">
        <v>0</v>
      </c>
      <c r="Z31" s="23">
        <v>3769</v>
      </c>
      <c r="AA31" s="23">
        <v>2864</v>
      </c>
    </row>
    <row r="32" spans="1:27" x14ac:dyDescent="0.3">
      <c r="A32" s="6" t="s">
        <v>80</v>
      </c>
      <c r="B32" s="23">
        <v>19876</v>
      </c>
      <c r="C32" s="23">
        <v>2136</v>
      </c>
      <c r="D32" s="23">
        <v>306</v>
      </c>
      <c r="E32" s="23">
        <v>2246</v>
      </c>
      <c r="F32" s="23">
        <v>1898</v>
      </c>
      <c r="G32" s="23">
        <v>372</v>
      </c>
      <c r="H32" s="23">
        <v>2169</v>
      </c>
      <c r="I32" s="23">
        <v>443</v>
      </c>
      <c r="J32" s="23">
        <v>1145</v>
      </c>
      <c r="K32" s="23">
        <v>287</v>
      </c>
      <c r="L32" s="23">
        <v>308</v>
      </c>
      <c r="M32" s="23">
        <v>4055</v>
      </c>
      <c r="N32" s="23">
        <v>1920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23">
        <v>6925</v>
      </c>
      <c r="U32" s="23">
        <v>2007</v>
      </c>
      <c r="V32" s="23">
        <v>19292</v>
      </c>
      <c r="W32" s="23">
        <v>9127</v>
      </c>
      <c r="X32" s="23">
        <v>4055</v>
      </c>
      <c r="Y32" s="14">
        <v>0</v>
      </c>
      <c r="Z32" s="23">
        <v>3927</v>
      </c>
      <c r="AA32" s="23">
        <v>2183</v>
      </c>
    </row>
    <row r="33" spans="1:27" x14ac:dyDescent="0.3">
      <c r="A33" s="7" t="s">
        <v>81</v>
      </c>
      <c r="B33" s="23">
        <v>8963</v>
      </c>
      <c r="C33" s="23">
        <v>1104</v>
      </c>
      <c r="D33" s="23">
        <v>260</v>
      </c>
      <c r="E33" s="23">
        <v>1212</v>
      </c>
      <c r="F33" s="23">
        <v>893</v>
      </c>
      <c r="G33" s="23">
        <v>262</v>
      </c>
      <c r="H33" s="23">
        <v>1099</v>
      </c>
      <c r="I33" s="23">
        <v>648</v>
      </c>
      <c r="J33" s="23">
        <v>695</v>
      </c>
      <c r="K33" s="23">
        <v>140</v>
      </c>
      <c r="L33" s="23">
        <v>179</v>
      </c>
      <c r="M33" s="23">
        <v>1139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23">
        <v>3602</v>
      </c>
      <c r="U33" s="15">
        <v>0</v>
      </c>
      <c r="V33" s="23">
        <v>7631</v>
      </c>
      <c r="W33" s="23">
        <v>4830</v>
      </c>
      <c r="X33" s="23">
        <v>1139</v>
      </c>
      <c r="Y33" s="15">
        <v>0</v>
      </c>
      <c r="Z33" s="15">
        <v>0</v>
      </c>
      <c r="AA33" s="23">
        <v>1662</v>
      </c>
    </row>
    <row r="34" spans="1:27" x14ac:dyDescent="0.3">
      <c r="A34" s="4" t="s">
        <v>83</v>
      </c>
      <c r="B34" s="23">
        <v>11839</v>
      </c>
      <c r="C34" s="23">
        <v>1822</v>
      </c>
      <c r="D34" s="23">
        <v>464</v>
      </c>
      <c r="E34" s="23">
        <v>1915</v>
      </c>
      <c r="F34" s="23">
        <v>1747</v>
      </c>
      <c r="G34" s="23">
        <v>580</v>
      </c>
      <c r="H34" s="23">
        <v>2144</v>
      </c>
      <c r="I34" s="23">
        <v>242</v>
      </c>
      <c r="J34" s="23">
        <v>481</v>
      </c>
      <c r="K34" s="23">
        <v>46</v>
      </c>
      <c r="L34" s="23">
        <v>138</v>
      </c>
      <c r="M34" s="23">
        <v>756</v>
      </c>
      <c r="N34" s="23">
        <v>460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23">
        <v>3927</v>
      </c>
      <c r="U34" s="23">
        <v>423</v>
      </c>
      <c r="V34" s="23">
        <v>11218</v>
      </c>
      <c r="W34" s="23">
        <v>8672</v>
      </c>
      <c r="X34" s="23">
        <v>756</v>
      </c>
      <c r="Y34" s="16">
        <v>0</v>
      </c>
      <c r="Z34" s="23">
        <v>883</v>
      </c>
      <c r="AA34" s="23">
        <v>907</v>
      </c>
    </row>
    <row r="35" spans="1:27" x14ac:dyDescent="0.3">
      <c r="A35" s="8" t="s">
        <v>89</v>
      </c>
      <c r="B35" s="11">
        <f t="shared" ref="B35:AA35" si="10">SUM(B29:B34)</f>
        <v>160245</v>
      </c>
      <c r="C35" s="11">
        <f t="shared" si="10"/>
        <v>19608</v>
      </c>
      <c r="D35" s="11">
        <f t="shared" si="10"/>
        <v>4185</v>
      </c>
      <c r="E35" s="11">
        <f t="shared" si="10"/>
        <v>21528</v>
      </c>
      <c r="F35" s="11">
        <f t="shared" si="10"/>
        <v>16798</v>
      </c>
      <c r="G35" s="11">
        <f t="shared" si="10"/>
        <v>4717</v>
      </c>
      <c r="H35" s="11">
        <f t="shared" si="10"/>
        <v>20671</v>
      </c>
      <c r="I35" s="11">
        <f t="shared" si="10"/>
        <v>5288</v>
      </c>
      <c r="J35" s="11">
        <f t="shared" si="10"/>
        <v>11474</v>
      </c>
      <c r="K35" s="11">
        <f t="shared" si="10"/>
        <v>2589</v>
      </c>
      <c r="L35" s="11">
        <f t="shared" si="10"/>
        <v>1233</v>
      </c>
      <c r="M35" s="11">
        <f t="shared" si="10"/>
        <v>26115</v>
      </c>
      <c r="N35" s="11">
        <f t="shared" si="10"/>
        <v>6786</v>
      </c>
      <c r="O35" s="11">
        <f t="shared" si="10"/>
        <v>1839</v>
      </c>
      <c r="P35" s="11">
        <f t="shared" si="10"/>
        <v>1576</v>
      </c>
      <c r="Q35" s="11">
        <f t="shared" si="10"/>
        <v>55</v>
      </c>
      <c r="R35" s="11">
        <f t="shared" si="10"/>
        <v>80</v>
      </c>
      <c r="S35" s="11">
        <f t="shared" si="10"/>
        <v>80</v>
      </c>
      <c r="T35" s="11">
        <f t="shared" si="10"/>
        <v>44313</v>
      </c>
      <c r="U35" s="11">
        <f t="shared" si="10"/>
        <v>8240</v>
      </c>
      <c r="V35" s="11">
        <f t="shared" si="10"/>
        <v>152862</v>
      </c>
      <c r="W35" s="11">
        <f t="shared" si="10"/>
        <v>87507</v>
      </c>
      <c r="X35" s="11">
        <f t="shared" si="10"/>
        <v>26115</v>
      </c>
      <c r="Y35" s="11">
        <f t="shared" si="10"/>
        <v>3415</v>
      </c>
      <c r="Z35" s="11">
        <f t="shared" si="10"/>
        <v>15026</v>
      </c>
      <c r="AA35" s="11">
        <f t="shared" si="10"/>
        <v>20799</v>
      </c>
    </row>
    <row r="37" spans="1:27" s="29" customFormat="1" ht="46.2" x14ac:dyDescent="0.3">
      <c r="A37" s="24" t="s">
        <v>120</v>
      </c>
      <c r="B37" s="26" t="s">
        <v>1</v>
      </c>
      <c r="C37" s="26" t="s">
        <v>100</v>
      </c>
      <c r="D37" s="26" t="s">
        <v>117</v>
      </c>
      <c r="E37" s="26" t="s">
        <v>101</v>
      </c>
      <c r="F37" s="26" t="s">
        <v>76</v>
      </c>
      <c r="G37" s="26" t="s">
        <v>118</v>
      </c>
      <c r="H37" s="26" t="s">
        <v>103</v>
      </c>
      <c r="I37" s="26" t="s">
        <v>2</v>
      </c>
      <c r="J37" s="26" t="s">
        <v>104</v>
      </c>
      <c r="K37" s="26" t="s">
        <v>4</v>
      </c>
      <c r="L37" s="26" t="s">
        <v>105</v>
      </c>
      <c r="M37" s="26" t="s">
        <v>6</v>
      </c>
      <c r="N37" s="26" t="s">
        <v>106</v>
      </c>
      <c r="O37" s="26" t="s">
        <v>107</v>
      </c>
      <c r="P37" s="26" t="s">
        <v>108</v>
      </c>
      <c r="Q37" s="26" t="s">
        <v>109</v>
      </c>
      <c r="R37" s="26" t="s">
        <v>110</v>
      </c>
      <c r="S37" s="26" t="s">
        <v>111</v>
      </c>
      <c r="T37" s="26" t="s">
        <v>112</v>
      </c>
      <c r="U37" s="26" t="s">
        <v>113</v>
      </c>
      <c r="V37" s="27" t="s">
        <v>114</v>
      </c>
      <c r="W37" s="26" t="s">
        <v>77</v>
      </c>
      <c r="X37" s="26" t="s">
        <v>6</v>
      </c>
      <c r="Y37" s="27" t="s">
        <v>17</v>
      </c>
      <c r="Z37" s="27" t="s">
        <v>18</v>
      </c>
      <c r="AA37" s="27" t="s">
        <v>19</v>
      </c>
    </row>
    <row r="38" spans="1:27" x14ac:dyDescent="0.3">
      <c r="A38" s="1" t="s">
        <v>86</v>
      </c>
      <c r="B38" s="23">
        <v>62772</v>
      </c>
      <c r="C38" s="23">
        <v>7876</v>
      </c>
      <c r="D38" s="23">
        <v>1557</v>
      </c>
      <c r="E38" s="23">
        <v>8905</v>
      </c>
      <c r="F38" s="23">
        <v>7501</v>
      </c>
      <c r="G38" s="23">
        <v>1851</v>
      </c>
      <c r="H38" s="23">
        <v>9043</v>
      </c>
      <c r="I38" s="23">
        <v>2578</v>
      </c>
      <c r="J38" s="23">
        <v>7393</v>
      </c>
      <c r="K38" s="23">
        <v>1311</v>
      </c>
      <c r="L38" s="10"/>
      <c r="M38" s="23">
        <v>12954</v>
      </c>
      <c r="N38" s="10"/>
      <c r="O38" s="23">
        <v>1679</v>
      </c>
      <c r="P38" s="23">
        <v>1518</v>
      </c>
      <c r="Q38" s="23">
        <v>42</v>
      </c>
      <c r="R38" s="23">
        <v>120</v>
      </c>
      <c r="S38" s="23">
        <v>94</v>
      </c>
      <c r="T38" s="10"/>
      <c r="U38" s="10"/>
      <c r="V38" s="23">
        <f>SUM(C38:U38)-T38</f>
        <v>64422</v>
      </c>
      <c r="W38" s="23">
        <f>C38+D38+E38+F38+G38+H38</f>
        <v>36733</v>
      </c>
      <c r="X38" s="23">
        <f>M38</f>
        <v>12954</v>
      </c>
      <c r="Y38" s="23">
        <f>O38+P38</f>
        <v>3197</v>
      </c>
      <c r="Z38" s="10">
        <f>N38+U38</f>
        <v>0</v>
      </c>
      <c r="AA38" s="23">
        <f>I38+J38+K38+L38+Q38+R38+S38</f>
        <v>11538</v>
      </c>
    </row>
    <row r="39" spans="1:27" x14ac:dyDescent="0.3">
      <c r="A39" s="3" t="s">
        <v>74</v>
      </c>
      <c r="B39" s="23">
        <v>31589</v>
      </c>
      <c r="C39" s="23">
        <v>2644</v>
      </c>
      <c r="D39" s="23">
        <v>1012</v>
      </c>
      <c r="E39" s="23">
        <v>3477</v>
      </c>
      <c r="F39" s="23">
        <v>2503</v>
      </c>
      <c r="G39" s="23">
        <v>1111</v>
      </c>
      <c r="H39" s="23">
        <v>3503</v>
      </c>
      <c r="I39" s="23">
        <v>482</v>
      </c>
      <c r="J39" s="23">
        <v>1239</v>
      </c>
      <c r="K39" s="23">
        <v>373</v>
      </c>
      <c r="L39" s="23">
        <v>64</v>
      </c>
      <c r="M39" s="23">
        <v>10800</v>
      </c>
      <c r="N39" s="23">
        <v>1672</v>
      </c>
      <c r="O39" s="12"/>
      <c r="P39" s="12"/>
      <c r="Q39" s="12"/>
      <c r="R39" s="12"/>
      <c r="S39" s="12"/>
      <c r="T39" s="23">
        <v>13838</v>
      </c>
      <c r="U39" s="23">
        <v>3643</v>
      </c>
      <c r="V39" s="23">
        <f t="shared" ref="V39:V43" si="11">SUM(C39:U39)-T39</f>
        <v>32523</v>
      </c>
      <c r="W39" s="23">
        <f t="shared" ref="W39:W43" si="12">C39+D39+E39+F39+G39+H39</f>
        <v>14250</v>
      </c>
      <c r="X39" s="23">
        <f t="shared" ref="X39:X43" si="13">M39</f>
        <v>10800</v>
      </c>
      <c r="Y39" s="12">
        <f t="shared" ref="Y39:Y43" si="14">O39+P39</f>
        <v>0</v>
      </c>
      <c r="Z39" s="23">
        <f t="shared" ref="Z39:Z43" si="15">N39+U39</f>
        <v>5315</v>
      </c>
      <c r="AA39" s="23">
        <f t="shared" ref="AA39:AA43" si="16">I39+J39+K39+L39+Q39+R39+S39</f>
        <v>2158</v>
      </c>
    </row>
    <row r="40" spans="1:27" x14ac:dyDescent="0.3">
      <c r="A40" s="5" t="s">
        <v>79</v>
      </c>
      <c r="B40" s="23">
        <v>18831</v>
      </c>
      <c r="C40" s="23">
        <v>2284</v>
      </c>
      <c r="D40" s="23">
        <v>318</v>
      </c>
      <c r="E40" s="23">
        <v>2451</v>
      </c>
      <c r="F40" s="23">
        <v>1696</v>
      </c>
      <c r="G40" s="23">
        <v>306</v>
      </c>
      <c r="H40" s="23">
        <v>1915</v>
      </c>
      <c r="I40" s="23">
        <v>539</v>
      </c>
      <c r="J40" s="23">
        <v>1281</v>
      </c>
      <c r="K40" s="23">
        <v>366</v>
      </c>
      <c r="L40" s="23">
        <v>201</v>
      </c>
      <c r="M40" s="23">
        <v>2849</v>
      </c>
      <c r="N40" s="23">
        <v>990</v>
      </c>
      <c r="O40" s="13"/>
      <c r="P40" s="13"/>
      <c r="Q40" s="13"/>
      <c r="R40" s="13"/>
      <c r="S40" s="13"/>
      <c r="T40" s="23">
        <v>8322</v>
      </c>
      <c r="U40" s="23">
        <v>2097</v>
      </c>
      <c r="V40" s="23">
        <f t="shared" si="11"/>
        <v>17293</v>
      </c>
      <c r="W40" s="23">
        <f t="shared" si="12"/>
        <v>8970</v>
      </c>
      <c r="X40" s="23">
        <f t="shared" si="13"/>
        <v>2849</v>
      </c>
      <c r="Y40" s="13">
        <f t="shared" si="14"/>
        <v>0</v>
      </c>
      <c r="Z40" s="23">
        <f t="shared" si="15"/>
        <v>3087</v>
      </c>
      <c r="AA40" s="23">
        <f t="shared" si="16"/>
        <v>2387</v>
      </c>
    </row>
    <row r="41" spans="1:27" x14ac:dyDescent="0.3">
      <c r="A41" s="6" t="s">
        <v>80</v>
      </c>
      <c r="B41" s="23">
        <v>19288</v>
      </c>
      <c r="C41" s="23">
        <v>2189</v>
      </c>
      <c r="D41" s="23">
        <v>307</v>
      </c>
      <c r="E41" s="23">
        <v>2417</v>
      </c>
      <c r="F41" s="23">
        <v>1993</v>
      </c>
      <c r="G41" s="23">
        <v>344</v>
      </c>
      <c r="H41" s="23">
        <v>2276</v>
      </c>
      <c r="I41" s="23">
        <v>527</v>
      </c>
      <c r="J41" s="23">
        <v>1160</v>
      </c>
      <c r="K41" s="23">
        <v>306</v>
      </c>
      <c r="L41" s="23">
        <v>160</v>
      </c>
      <c r="M41" s="23">
        <v>4593</v>
      </c>
      <c r="N41" s="23">
        <v>1783</v>
      </c>
      <c r="O41" s="14"/>
      <c r="P41" s="14"/>
      <c r="Q41" s="14"/>
      <c r="R41" s="14"/>
      <c r="S41" s="14"/>
      <c r="T41" s="23">
        <v>7665</v>
      </c>
      <c r="U41" s="23">
        <v>1896</v>
      </c>
      <c r="V41" s="23">
        <f t="shared" si="11"/>
        <v>19951</v>
      </c>
      <c r="W41" s="23">
        <f t="shared" si="12"/>
        <v>9526</v>
      </c>
      <c r="X41" s="23">
        <f t="shared" si="13"/>
        <v>4593</v>
      </c>
      <c r="Y41" s="14">
        <f t="shared" si="14"/>
        <v>0</v>
      </c>
      <c r="Z41" s="23">
        <f t="shared" si="15"/>
        <v>3679</v>
      </c>
      <c r="AA41" s="23">
        <f t="shared" si="16"/>
        <v>2153</v>
      </c>
    </row>
    <row r="42" spans="1:27" x14ac:dyDescent="0.3">
      <c r="A42" s="7" t="s">
        <v>81</v>
      </c>
      <c r="B42" s="23">
        <v>7960</v>
      </c>
      <c r="C42" s="23">
        <v>983</v>
      </c>
      <c r="D42" s="23">
        <v>209</v>
      </c>
      <c r="E42" s="23">
        <v>1147</v>
      </c>
      <c r="F42" s="23">
        <v>836</v>
      </c>
      <c r="G42" s="23">
        <v>232</v>
      </c>
      <c r="H42" s="23">
        <v>1064</v>
      </c>
      <c r="I42" s="23">
        <v>360</v>
      </c>
      <c r="J42" s="23">
        <v>538</v>
      </c>
      <c r="K42" s="23">
        <v>87</v>
      </c>
      <c r="L42" s="23">
        <v>100</v>
      </c>
      <c r="M42" s="23">
        <v>1262</v>
      </c>
      <c r="N42" s="15">
        <v>0</v>
      </c>
      <c r="O42" s="15"/>
      <c r="P42" s="15"/>
      <c r="Q42" s="15"/>
      <c r="R42" s="15"/>
      <c r="S42" s="15"/>
      <c r="T42" s="23">
        <v>3295</v>
      </c>
      <c r="U42" s="15">
        <v>0</v>
      </c>
      <c r="V42" s="23">
        <f t="shared" si="11"/>
        <v>6818</v>
      </c>
      <c r="W42" s="23">
        <f t="shared" si="12"/>
        <v>4471</v>
      </c>
      <c r="X42" s="23">
        <f t="shared" si="13"/>
        <v>1262</v>
      </c>
      <c r="Y42" s="15">
        <f t="shared" si="14"/>
        <v>0</v>
      </c>
      <c r="Z42" s="15">
        <f t="shared" si="15"/>
        <v>0</v>
      </c>
      <c r="AA42" s="23">
        <f t="shared" si="16"/>
        <v>1085</v>
      </c>
    </row>
    <row r="43" spans="1:27" x14ac:dyDescent="0.3">
      <c r="A43" s="4" t="s">
        <v>83</v>
      </c>
      <c r="B43" s="23">
        <v>11783</v>
      </c>
      <c r="C43" s="23">
        <v>1950</v>
      </c>
      <c r="D43" s="23">
        <v>367</v>
      </c>
      <c r="E43" s="23">
        <v>2248</v>
      </c>
      <c r="F43" s="23">
        <v>1781</v>
      </c>
      <c r="G43" s="23">
        <v>443</v>
      </c>
      <c r="H43" s="23">
        <v>2216</v>
      </c>
      <c r="I43" s="23">
        <v>298</v>
      </c>
      <c r="J43" s="23">
        <v>490</v>
      </c>
      <c r="K43" s="23">
        <v>25</v>
      </c>
      <c r="L43" s="23">
        <v>77</v>
      </c>
      <c r="M43" s="23">
        <v>1096</v>
      </c>
      <c r="N43" s="23">
        <v>515</v>
      </c>
      <c r="O43" s="16"/>
      <c r="P43" s="16"/>
      <c r="Q43" s="16"/>
      <c r="R43" s="16"/>
      <c r="S43" s="16"/>
      <c r="T43" s="23">
        <v>4306</v>
      </c>
      <c r="U43" s="23">
        <v>492</v>
      </c>
      <c r="V43" s="23">
        <f t="shared" si="11"/>
        <v>11998</v>
      </c>
      <c r="W43" s="23">
        <f t="shared" si="12"/>
        <v>9005</v>
      </c>
      <c r="X43" s="23">
        <f t="shared" si="13"/>
        <v>1096</v>
      </c>
      <c r="Y43" s="16">
        <f t="shared" si="14"/>
        <v>0</v>
      </c>
      <c r="Z43" s="23">
        <f t="shared" si="15"/>
        <v>1007</v>
      </c>
      <c r="AA43" s="23">
        <f t="shared" si="16"/>
        <v>890</v>
      </c>
    </row>
    <row r="44" spans="1:27" x14ac:dyDescent="0.3">
      <c r="A44" s="8" t="s">
        <v>90</v>
      </c>
      <c r="B44" s="11">
        <f t="shared" ref="B44:AA44" si="17">SUM(B38:B43)</f>
        <v>152223</v>
      </c>
      <c r="C44" s="11">
        <f t="shared" si="17"/>
        <v>17926</v>
      </c>
      <c r="D44" s="11">
        <f t="shared" si="17"/>
        <v>3770</v>
      </c>
      <c r="E44" s="11">
        <f t="shared" si="17"/>
        <v>20645</v>
      </c>
      <c r="F44" s="11">
        <f t="shared" si="17"/>
        <v>16310</v>
      </c>
      <c r="G44" s="11">
        <f t="shared" si="17"/>
        <v>4287</v>
      </c>
      <c r="H44" s="11">
        <f t="shared" si="17"/>
        <v>20017</v>
      </c>
      <c r="I44" s="11">
        <f t="shared" si="17"/>
        <v>4784</v>
      </c>
      <c r="J44" s="11">
        <f t="shared" si="17"/>
        <v>12101</v>
      </c>
      <c r="K44" s="11">
        <f t="shared" si="17"/>
        <v>2468</v>
      </c>
      <c r="L44" s="11">
        <f t="shared" si="17"/>
        <v>602</v>
      </c>
      <c r="M44" s="11">
        <f t="shared" si="17"/>
        <v>33554</v>
      </c>
      <c r="N44" s="11">
        <f t="shared" si="17"/>
        <v>4960</v>
      </c>
      <c r="O44" s="11">
        <f t="shared" si="17"/>
        <v>1679</v>
      </c>
      <c r="P44" s="11">
        <f t="shared" si="17"/>
        <v>1518</v>
      </c>
      <c r="Q44" s="11">
        <f t="shared" si="17"/>
        <v>42</v>
      </c>
      <c r="R44" s="11">
        <f t="shared" si="17"/>
        <v>120</v>
      </c>
      <c r="S44" s="11">
        <f t="shared" si="17"/>
        <v>94</v>
      </c>
      <c r="T44" s="11">
        <f t="shared" si="17"/>
        <v>37426</v>
      </c>
      <c r="U44" s="11">
        <f t="shared" si="17"/>
        <v>8128</v>
      </c>
      <c r="V44" s="11">
        <f t="shared" si="17"/>
        <v>153005</v>
      </c>
      <c r="W44" s="11">
        <f t="shared" si="17"/>
        <v>82955</v>
      </c>
      <c r="X44" s="11">
        <f t="shared" si="17"/>
        <v>33554</v>
      </c>
      <c r="Y44" s="11">
        <f t="shared" si="17"/>
        <v>3197</v>
      </c>
      <c r="Z44" s="11">
        <f t="shared" si="17"/>
        <v>13088</v>
      </c>
      <c r="AA44" s="11">
        <f t="shared" si="17"/>
        <v>20211</v>
      </c>
    </row>
    <row r="46" spans="1:27" s="29" customFormat="1" ht="46.2" x14ac:dyDescent="0.3">
      <c r="A46" s="24" t="s">
        <v>121</v>
      </c>
      <c r="B46" s="26" t="s">
        <v>1</v>
      </c>
      <c r="C46" s="26" t="s">
        <v>100</v>
      </c>
      <c r="D46" s="26" t="s">
        <v>117</v>
      </c>
      <c r="E46" s="26" t="s">
        <v>101</v>
      </c>
      <c r="F46" s="26" t="s">
        <v>76</v>
      </c>
      <c r="G46" s="26" t="s">
        <v>118</v>
      </c>
      <c r="H46" s="26" t="s">
        <v>103</v>
      </c>
      <c r="I46" s="26" t="s">
        <v>2</v>
      </c>
      <c r="J46" s="26" t="s">
        <v>104</v>
      </c>
      <c r="K46" s="26" t="s">
        <v>4</v>
      </c>
      <c r="L46" s="26" t="s">
        <v>105</v>
      </c>
      <c r="M46" s="26" t="s">
        <v>6</v>
      </c>
      <c r="N46" s="26" t="s">
        <v>106</v>
      </c>
      <c r="O46" s="26" t="s">
        <v>107</v>
      </c>
      <c r="P46" s="26" t="s">
        <v>108</v>
      </c>
      <c r="Q46" s="26" t="s">
        <v>109</v>
      </c>
      <c r="R46" s="26" t="s">
        <v>110</v>
      </c>
      <c r="S46" s="26" t="s">
        <v>111</v>
      </c>
      <c r="T46" s="26" t="s">
        <v>112</v>
      </c>
      <c r="U46" s="26" t="s">
        <v>113</v>
      </c>
      <c r="V46" s="27" t="s">
        <v>114</v>
      </c>
      <c r="W46" s="26" t="s">
        <v>77</v>
      </c>
      <c r="X46" s="26" t="s">
        <v>6</v>
      </c>
      <c r="Y46" s="27" t="s">
        <v>17</v>
      </c>
      <c r="Z46" s="27" t="s">
        <v>18</v>
      </c>
      <c r="AA46" s="27" t="s">
        <v>19</v>
      </c>
    </row>
    <row r="47" spans="1:27" x14ac:dyDescent="0.3">
      <c r="A47" s="1" t="s">
        <v>86</v>
      </c>
      <c r="B47" s="23">
        <v>60577</v>
      </c>
      <c r="C47" s="23">
        <v>6774</v>
      </c>
      <c r="D47" s="23">
        <v>961</v>
      </c>
      <c r="E47" s="23">
        <v>6956</v>
      </c>
      <c r="F47" s="23">
        <v>6008</v>
      </c>
      <c r="G47" s="23">
        <v>1564</v>
      </c>
      <c r="H47" s="23">
        <v>5953</v>
      </c>
      <c r="I47" s="23">
        <v>3110</v>
      </c>
      <c r="J47" s="23">
        <v>6401</v>
      </c>
      <c r="K47" s="23">
        <v>1352</v>
      </c>
      <c r="L47" s="10"/>
      <c r="M47" s="23">
        <v>19271</v>
      </c>
      <c r="N47" s="10"/>
      <c r="O47" s="23">
        <v>1932</v>
      </c>
      <c r="P47" s="23">
        <v>1702</v>
      </c>
      <c r="Q47" s="23">
        <v>125</v>
      </c>
      <c r="R47" s="23">
        <v>101</v>
      </c>
      <c r="S47" s="23">
        <v>45</v>
      </c>
      <c r="T47" s="10"/>
      <c r="U47" s="10"/>
      <c r="V47" s="23">
        <f>SUM(C47:U47)-T47</f>
        <v>62255</v>
      </c>
      <c r="W47" s="23">
        <f>C47+D47+E47+F47+G47+H47</f>
        <v>28216</v>
      </c>
      <c r="X47" s="23">
        <f>M47</f>
        <v>19271</v>
      </c>
      <c r="Y47" s="23">
        <f>O47+P47</f>
        <v>3634</v>
      </c>
      <c r="Z47" s="10">
        <f>N47+U47</f>
        <v>0</v>
      </c>
      <c r="AA47" s="23">
        <f>I47+J47+K47+L47+Q47+R47+S47</f>
        <v>11134</v>
      </c>
    </row>
    <row r="48" spans="1:27" x14ac:dyDescent="0.3">
      <c r="A48" s="3" t="s">
        <v>74</v>
      </c>
      <c r="B48" s="23">
        <v>28577</v>
      </c>
      <c r="C48" s="23">
        <v>2117</v>
      </c>
      <c r="D48" s="23">
        <v>640</v>
      </c>
      <c r="E48" s="23">
        <v>2355</v>
      </c>
      <c r="F48" s="23">
        <v>2024</v>
      </c>
      <c r="G48" s="23">
        <v>894</v>
      </c>
      <c r="H48" s="23">
        <v>1933</v>
      </c>
      <c r="I48" s="23">
        <v>570</v>
      </c>
      <c r="J48" s="23">
        <v>1333</v>
      </c>
      <c r="K48" s="23">
        <v>371</v>
      </c>
      <c r="L48" s="23">
        <v>99</v>
      </c>
      <c r="M48" s="23">
        <v>12448</v>
      </c>
      <c r="N48" s="23">
        <v>766</v>
      </c>
      <c r="O48" s="12"/>
      <c r="P48" s="12"/>
      <c r="Q48" s="12"/>
      <c r="R48" s="12"/>
      <c r="S48" s="12"/>
      <c r="T48" s="23">
        <v>15479</v>
      </c>
      <c r="U48" s="23">
        <v>2224</v>
      </c>
      <c r="V48" s="23">
        <f t="shared" ref="V48:V53" si="18">SUM(C48:U48)-T48</f>
        <v>27774</v>
      </c>
      <c r="W48" s="23">
        <f t="shared" ref="W48:W53" si="19">C48+D48+E48+F48+G48+H48</f>
        <v>9963</v>
      </c>
      <c r="X48" s="23">
        <f t="shared" ref="X48:X53" si="20">M48</f>
        <v>12448</v>
      </c>
      <c r="Y48" s="12">
        <f t="shared" ref="Y48:Y53" si="21">O48+P48</f>
        <v>0</v>
      </c>
      <c r="Z48" s="23">
        <f t="shared" ref="Z48:Z53" si="22">N48+U48</f>
        <v>2990</v>
      </c>
      <c r="AA48" s="23">
        <f t="shared" ref="AA48:AA53" si="23">I48+J48+K48+L48+Q48+R48+S48</f>
        <v>2373</v>
      </c>
    </row>
    <row r="49" spans="1:27" x14ac:dyDescent="0.3">
      <c r="A49" s="5" t="s">
        <v>79</v>
      </c>
      <c r="B49" s="23">
        <v>19854</v>
      </c>
      <c r="C49" s="23">
        <v>2035</v>
      </c>
      <c r="D49" s="23">
        <v>205</v>
      </c>
      <c r="E49" s="23">
        <v>2146</v>
      </c>
      <c r="F49" s="23">
        <v>1654</v>
      </c>
      <c r="G49" s="23">
        <v>324</v>
      </c>
      <c r="H49" s="23">
        <v>1861</v>
      </c>
      <c r="I49" s="23">
        <v>615</v>
      </c>
      <c r="J49" s="23">
        <v>1080</v>
      </c>
      <c r="K49" s="23">
        <v>287</v>
      </c>
      <c r="L49" s="23">
        <v>167</v>
      </c>
      <c r="M49" s="23">
        <v>3086</v>
      </c>
      <c r="N49" s="23">
        <v>712</v>
      </c>
      <c r="O49" s="13"/>
      <c r="P49" s="13"/>
      <c r="Q49" s="13"/>
      <c r="R49" s="13"/>
      <c r="S49" s="13"/>
      <c r="T49" s="23">
        <v>9011</v>
      </c>
      <c r="U49" s="23">
        <v>2165</v>
      </c>
      <c r="V49" s="23">
        <f t="shared" si="18"/>
        <v>16337</v>
      </c>
      <c r="W49" s="23">
        <f t="shared" si="19"/>
        <v>8225</v>
      </c>
      <c r="X49" s="23">
        <f t="shared" si="20"/>
        <v>3086</v>
      </c>
      <c r="Y49" s="13">
        <f t="shared" si="21"/>
        <v>0</v>
      </c>
      <c r="Z49" s="23">
        <f t="shared" si="22"/>
        <v>2877</v>
      </c>
      <c r="AA49" s="23">
        <f t="shared" si="23"/>
        <v>2149</v>
      </c>
    </row>
    <row r="50" spans="1:27" x14ac:dyDescent="0.3">
      <c r="A50" s="6" t="s">
        <v>80</v>
      </c>
      <c r="B50" s="23">
        <v>20208</v>
      </c>
      <c r="C50" s="23">
        <v>1829</v>
      </c>
      <c r="D50" s="23">
        <v>152</v>
      </c>
      <c r="E50" s="23">
        <v>2074</v>
      </c>
      <c r="F50" s="23">
        <v>1609</v>
      </c>
      <c r="G50" s="23">
        <v>311</v>
      </c>
      <c r="H50" s="23">
        <v>1917</v>
      </c>
      <c r="I50" s="23">
        <v>524</v>
      </c>
      <c r="J50" s="23">
        <v>1442</v>
      </c>
      <c r="K50" s="23">
        <v>221</v>
      </c>
      <c r="L50" s="23">
        <v>124</v>
      </c>
      <c r="M50" s="23">
        <v>4320</v>
      </c>
      <c r="N50" s="23">
        <v>2069</v>
      </c>
      <c r="O50" s="14"/>
      <c r="P50" s="14"/>
      <c r="Q50" s="14"/>
      <c r="R50" s="14"/>
      <c r="S50" s="14"/>
      <c r="T50" s="23">
        <v>9694</v>
      </c>
      <c r="U50" s="23">
        <v>1609</v>
      </c>
      <c r="V50" s="23">
        <f t="shared" si="18"/>
        <v>18201</v>
      </c>
      <c r="W50" s="23">
        <f t="shared" si="19"/>
        <v>7892</v>
      </c>
      <c r="X50" s="23">
        <f t="shared" si="20"/>
        <v>4320</v>
      </c>
      <c r="Y50" s="14">
        <f t="shared" si="21"/>
        <v>0</v>
      </c>
      <c r="Z50" s="23">
        <f t="shared" si="22"/>
        <v>3678</v>
      </c>
      <c r="AA50" s="23">
        <f t="shared" si="23"/>
        <v>2311</v>
      </c>
    </row>
    <row r="51" spans="1:27" x14ac:dyDescent="0.3">
      <c r="A51" s="7" t="s">
        <v>81</v>
      </c>
      <c r="B51" s="23">
        <v>8530</v>
      </c>
      <c r="C51" s="23">
        <v>751</v>
      </c>
      <c r="D51" s="23">
        <v>53</v>
      </c>
      <c r="E51" s="23">
        <v>793</v>
      </c>
      <c r="F51" s="23">
        <v>690</v>
      </c>
      <c r="G51" s="23">
        <v>221</v>
      </c>
      <c r="H51" s="23">
        <v>855</v>
      </c>
      <c r="I51" s="23">
        <v>502</v>
      </c>
      <c r="J51" s="23">
        <v>586</v>
      </c>
      <c r="K51" s="23">
        <v>127</v>
      </c>
      <c r="L51" s="23">
        <v>52</v>
      </c>
      <c r="M51" s="23">
        <v>1338</v>
      </c>
      <c r="N51" s="15"/>
      <c r="O51" s="15"/>
      <c r="P51" s="15"/>
      <c r="Q51" s="15"/>
      <c r="R51" s="15"/>
      <c r="S51" s="15"/>
      <c r="T51" s="23">
        <v>3615</v>
      </c>
      <c r="U51" s="15"/>
      <c r="V51" s="23">
        <f t="shared" si="18"/>
        <v>5968</v>
      </c>
      <c r="W51" s="23">
        <f t="shared" si="19"/>
        <v>3363</v>
      </c>
      <c r="X51" s="23">
        <f t="shared" si="20"/>
        <v>1338</v>
      </c>
      <c r="Y51" s="15">
        <f t="shared" si="21"/>
        <v>0</v>
      </c>
      <c r="Z51" s="15">
        <f t="shared" si="22"/>
        <v>0</v>
      </c>
      <c r="AA51" s="23">
        <f t="shared" si="23"/>
        <v>1267</v>
      </c>
    </row>
    <row r="52" spans="1:27" x14ac:dyDescent="0.3">
      <c r="A52" s="4" t="s">
        <v>83</v>
      </c>
      <c r="B52" s="23">
        <v>11309</v>
      </c>
      <c r="C52" s="23">
        <v>1551</v>
      </c>
      <c r="D52" s="23">
        <v>215</v>
      </c>
      <c r="E52" s="23">
        <v>1671</v>
      </c>
      <c r="F52" s="23">
        <v>1809</v>
      </c>
      <c r="G52" s="23">
        <v>426</v>
      </c>
      <c r="H52" s="23">
        <v>1973</v>
      </c>
      <c r="I52" s="23">
        <v>515</v>
      </c>
      <c r="J52" s="23">
        <v>721</v>
      </c>
      <c r="K52" s="23">
        <v>92</v>
      </c>
      <c r="L52" s="23">
        <v>71</v>
      </c>
      <c r="M52" s="23">
        <v>1399</v>
      </c>
      <c r="N52" s="23">
        <v>433</v>
      </c>
      <c r="O52" s="16"/>
      <c r="P52" s="16"/>
      <c r="Q52" s="16"/>
      <c r="R52" s="16"/>
      <c r="S52" s="16"/>
      <c r="T52" s="23">
        <v>3312</v>
      </c>
      <c r="U52" s="23">
        <v>901</v>
      </c>
      <c r="V52" s="23">
        <f t="shared" si="18"/>
        <v>11777</v>
      </c>
      <c r="W52" s="23">
        <f t="shared" si="19"/>
        <v>7645</v>
      </c>
      <c r="X52" s="23">
        <f t="shared" si="20"/>
        <v>1399</v>
      </c>
      <c r="Y52" s="16">
        <f t="shared" si="21"/>
        <v>0</v>
      </c>
      <c r="Z52" s="23">
        <f t="shared" si="22"/>
        <v>1334</v>
      </c>
      <c r="AA52" s="23">
        <f t="shared" si="23"/>
        <v>1399</v>
      </c>
    </row>
    <row r="53" spans="1:27" x14ac:dyDescent="0.3">
      <c r="A53" s="7" t="s">
        <v>122</v>
      </c>
      <c r="B53" s="23">
        <v>833</v>
      </c>
      <c r="C53" s="23">
        <v>91</v>
      </c>
      <c r="D53" s="15"/>
      <c r="E53" s="23">
        <v>65</v>
      </c>
      <c r="F53" s="15"/>
      <c r="G53" s="15"/>
      <c r="H53" s="15"/>
      <c r="I53" s="23">
        <v>57</v>
      </c>
      <c r="J53" s="23">
        <v>105</v>
      </c>
      <c r="K53" s="23">
        <v>10</v>
      </c>
      <c r="L53" s="23">
        <v>2</v>
      </c>
      <c r="M53" s="23">
        <v>194</v>
      </c>
      <c r="N53" s="15"/>
      <c r="O53" s="15"/>
      <c r="P53" s="15"/>
      <c r="Q53" s="15"/>
      <c r="R53" s="15"/>
      <c r="S53" s="15"/>
      <c r="T53" s="23">
        <v>309</v>
      </c>
      <c r="U53" s="15"/>
      <c r="V53" s="23">
        <f t="shared" si="18"/>
        <v>524</v>
      </c>
      <c r="W53" s="23">
        <f t="shared" si="19"/>
        <v>156</v>
      </c>
      <c r="X53" s="23">
        <f t="shared" si="20"/>
        <v>194</v>
      </c>
      <c r="Y53" s="15">
        <f t="shared" si="21"/>
        <v>0</v>
      </c>
      <c r="Z53" s="15">
        <f t="shared" si="22"/>
        <v>0</v>
      </c>
      <c r="AA53" s="23">
        <f t="shared" si="23"/>
        <v>174</v>
      </c>
    </row>
    <row r="54" spans="1:27" x14ac:dyDescent="0.3">
      <c r="A54" s="8" t="s">
        <v>94</v>
      </c>
      <c r="B54" s="11">
        <f>SUM(B47:B53)</f>
        <v>149888</v>
      </c>
      <c r="C54" s="11">
        <f>SUM(C47:C53)</f>
        <v>15148</v>
      </c>
      <c r="D54" s="11">
        <f>SUM(D47:D53)</f>
        <v>2226</v>
      </c>
      <c r="E54" s="11">
        <f>SUM(E47:E53)</f>
        <v>16060</v>
      </c>
      <c r="F54" s="11">
        <f t="shared" ref="F54" si="24">SUM(F47:F52)</f>
        <v>13794</v>
      </c>
      <c r="G54" s="11">
        <f t="shared" ref="G54" si="25">SUM(G47:G52)</f>
        <v>3740</v>
      </c>
      <c r="H54" s="11">
        <f t="shared" ref="H54" si="26">SUM(H47:H52)</f>
        <v>14492</v>
      </c>
      <c r="I54" s="11">
        <f>SUM(I47:I53)</f>
        <v>5893</v>
      </c>
      <c r="J54" s="11">
        <f>SUM(J47:J53)</f>
        <v>11668</v>
      </c>
      <c r="K54" s="11">
        <f>SUM(K47:K53)</f>
        <v>2460</v>
      </c>
      <c r="L54" s="11">
        <f>SUM(L47:L53)</f>
        <v>515</v>
      </c>
      <c r="M54" s="11">
        <f>SUM(M47:M53)</f>
        <v>42056</v>
      </c>
      <c r="N54" s="11">
        <f t="shared" ref="N54" si="27">SUM(N47:N52)</f>
        <v>3980</v>
      </c>
      <c r="O54" s="11">
        <f t="shared" ref="O54" si="28">SUM(O47:O52)</f>
        <v>1932</v>
      </c>
      <c r="P54" s="11">
        <f t="shared" ref="P54" si="29">SUM(P47:P52)</f>
        <v>1702</v>
      </c>
      <c r="Q54" s="11">
        <f t="shared" ref="Q54" si="30">SUM(Q47:Q52)</f>
        <v>125</v>
      </c>
      <c r="R54" s="11">
        <f t="shared" ref="R54" si="31">SUM(R47:R52)</f>
        <v>101</v>
      </c>
      <c r="S54" s="11">
        <f t="shared" ref="S54" si="32">SUM(S47:S52)</f>
        <v>45</v>
      </c>
      <c r="T54" s="11">
        <f>SUM(T47:T53)</f>
        <v>41420</v>
      </c>
      <c r="U54" s="11">
        <f t="shared" ref="U54" si="33">SUM(U47:U52)</f>
        <v>6899</v>
      </c>
      <c r="V54" s="11">
        <f t="shared" ref="V54" si="34">SUM(V47:V52)</f>
        <v>142312</v>
      </c>
      <c r="W54" s="11">
        <f t="shared" ref="W54" si="35">SUM(W47:W52)</f>
        <v>65304</v>
      </c>
      <c r="X54" s="11">
        <f t="shared" ref="X54" si="36">SUM(X47:X52)</f>
        <v>41862</v>
      </c>
      <c r="Y54" s="11">
        <f t="shared" ref="Y54" si="37">SUM(Y47:Y52)</f>
        <v>3634</v>
      </c>
      <c r="Z54" s="11">
        <f t="shared" ref="Z54" si="38">SUM(Z47:Z52)</f>
        <v>10879</v>
      </c>
      <c r="AA54" s="11">
        <f t="shared" ref="AA54" si="39">SUM(AA47:AA52)</f>
        <v>20633</v>
      </c>
    </row>
    <row r="56" spans="1:27" s="29" customFormat="1" ht="46.2" x14ac:dyDescent="0.3">
      <c r="A56" s="24" t="s">
        <v>123</v>
      </c>
      <c r="B56" s="26" t="s">
        <v>1</v>
      </c>
      <c r="C56" s="26" t="s">
        <v>100</v>
      </c>
      <c r="D56" s="26" t="s">
        <v>117</v>
      </c>
      <c r="E56" s="26" t="s">
        <v>101</v>
      </c>
      <c r="F56" s="26" t="s">
        <v>76</v>
      </c>
      <c r="G56" s="26" t="s">
        <v>118</v>
      </c>
      <c r="H56" s="26" t="s">
        <v>103</v>
      </c>
      <c r="I56" s="26" t="s">
        <v>2</v>
      </c>
      <c r="J56" s="26" t="s">
        <v>104</v>
      </c>
      <c r="K56" s="26" t="s">
        <v>4</v>
      </c>
      <c r="L56" s="26" t="s">
        <v>105</v>
      </c>
      <c r="M56" s="26" t="s">
        <v>6</v>
      </c>
      <c r="N56" s="26" t="s">
        <v>106</v>
      </c>
      <c r="O56" s="26" t="s">
        <v>107</v>
      </c>
      <c r="P56" s="26" t="s">
        <v>108</v>
      </c>
      <c r="Q56" s="26" t="s">
        <v>109</v>
      </c>
      <c r="R56" s="26" t="s">
        <v>110</v>
      </c>
      <c r="S56" s="26" t="s">
        <v>111</v>
      </c>
      <c r="T56" s="26" t="s">
        <v>112</v>
      </c>
      <c r="U56" s="26" t="s">
        <v>113</v>
      </c>
      <c r="V56" s="27" t="s">
        <v>114</v>
      </c>
      <c r="W56" s="26" t="s">
        <v>77</v>
      </c>
      <c r="X56" s="26" t="s">
        <v>6</v>
      </c>
      <c r="Y56" s="27" t="s">
        <v>17</v>
      </c>
      <c r="Z56" s="27" t="s">
        <v>18</v>
      </c>
      <c r="AA56" s="27" t="s">
        <v>19</v>
      </c>
    </row>
    <row r="57" spans="1:27" x14ac:dyDescent="0.3">
      <c r="A57" s="1" t="s">
        <v>86</v>
      </c>
      <c r="B57" s="23">
        <v>69476</v>
      </c>
      <c r="C57" s="23">
        <v>8551</v>
      </c>
      <c r="D57" s="23">
        <v>0</v>
      </c>
      <c r="E57" s="23">
        <v>7897</v>
      </c>
      <c r="F57" s="23">
        <v>6767</v>
      </c>
      <c r="G57" s="23">
        <v>1727</v>
      </c>
      <c r="H57" s="23">
        <v>8405</v>
      </c>
      <c r="I57" s="23">
        <v>2616</v>
      </c>
      <c r="J57" s="23">
        <v>6068</v>
      </c>
      <c r="K57" s="23">
        <v>1198</v>
      </c>
      <c r="L57" s="10"/>
      <c r="M57" s="23">
        <v>20162</v>
      </c>
      <c r="N57" s="10"/>
      <c r="O57" s="23">
        <v>1862</v>
      </c>
      <c r="P57" s="23">
        <v>1568</v>
      </c>
      <c r="Q57" s="23">
        <v>89</v>
      </c>
      <c r="R57" s="23">
        <v>114</v>
      </c>
      <c r="S57" s="23">
        <v>45</v>
      </c>
      <c r="T57" s="10"/>
      <c r="U57" s="10"/>
      <c r="V57" s="23">
        <f>SUM(C57:U57)-T57</f>
        <v>67069</v>
      </c>
      <c r="W57" s="23">
        <f>C57+D57+E57+F57+G57+H57</f>
        <v>33347</v>
      </c>
      <c r="X57" s="23">
        <f>M57</f>
        <v>20162</v>
      </c>
      <c r="Y57" s="23">
        <f>O57+P57</f>
        <v>3430</v>
      </c>
      <c r="Z57" s="10">
        <f>N57+U57</f>
        <v>0</v>
      </c>
      <c r="AA57" s="23">
        <f>I57+J57+K57+L57+Q57+R57+S57</f>
        <v>10130</v>
      </c>
    </row>
    <row r="58" spans="1:27" x14ac:dyDescent="0.3">
      <c r="A58" s="3" t="s">
        <v>74</v>
      </c>
      <c r="B58" s="23">
        <v>29717</v>
      </c>
      <c r="C58" s="23">
        <v>2273</v>
      </c>
      <c r="D58" s="23">
        <v>0</v>
      </c>
      <c r="E58" s="23">
        <v>2503</v>
      </c>
      <c r="F58" s="23">
        <v>1955</v>
      </c>
      <c r="G58" s="23">
        <v>1140</v>
      </c>
      <c r="H58" s="23">
        <v>3097</v>
      </c>
      <c r="I58" s="23">
        <v>670</v>
      </c>
      <c r="J58" s="23">
        <v>1888</v>
      </c>
      <c r="K58" s="23">
        <v>260</v>
      </c>
      <c r="L58" s="23">
        <v>194</v>
      </c>
      <c r="M58" s="23">
        <v>13542</v>
      </c>
      <c r="N58" s="23">
        <v>1768</v>
      </c>
      <c r="O58" s="12"/>
      <c r="P58" s="12"/>
      <c r="Q58" s="12"/>
      <c r="R58" s="12"/>
      <c r="S58" s="12"/>
      <c r="T58" s="23">
        <v>7942</v>
      </c>
      <c r="U58" s="23">
        <v>1799</v>
      </c>
      <c r="V58" s="23">
        <f t="shared" ref="V58:V63" si="40">SUM(C58:U58)-T58</f>
        <v>31089</v>
      </c>
      <c r="W58" s="23">
        <f t="shared" ref="W58:W63" si="41">C58+D58+E58+F58+G58+H58</f>
        <v>10968</v>
      </c>
      <c r="X58" s="23">
        <f t="shared" ref="X58:X63" si="42">M58</f>
        <v>13542</v>
      </c>
      <c r="Y58" s="12">
        <f t="shared" ref="Y58:Y63" si="43">O58+P58</f>
        <v>0</v>
      </c>
      <c r="Z58" s="23">
        <f t="shared" ref="Z58:Z63" si="44">N58+U58</f>
        <v>3567</v>
      </c>
      <c r="AA58" s="23">
        <f t="shared" ref="AA58:AA63" si="45">I58+J58+K58+L58+Q58+R58+S58</f>
        <v>3012</v>
      </c>
    </row>
    <row r="59" spans="1:27" x14ac:dyDescent="0.3">
      <c r="A59" s="5" t="s">
        <v>79</v>
      </c>
      <c r="B59" s="23">
        <v>23708</v>
      </c>
      <c r="C59" s="23">
        <v>2716</v>
      </c>
      <c r="D59" s="23">
        <v>0</v>
      </c>
      <c r="E59" s="23">
        <v>2448</v>
      </c>
      <c r="F59" s="23">
        <v>2678</v>
      </c>
      <c r="G59" s="23">
        <v>598</v>
      </c>
      <c r="H59" s="23">
        <v>3170</v>
      </c>
      <c r="I59" s="23">
        <v>446</v>
      </c>
      <c r="J59" s="23">
        <v>995</v>
      </c>
      <c r="K59" s="23">
        <v>286</v>
      </c>
      <c r="L59" s="23">
        <v>1154</v>
      </c>
      <c r="M59" s="23">
        <v>3218</v>
      </c>
      <c r="N59" s="23">
        <v>735</v>
      </c>
      <c r="O59" s="13"/>
      <c r="P59" s="13"/>
      <c r="Q59" s="13"/>
      <c r="R59" s="13"/>
      <c r="S59" s="13"/>
      <c r="T59" s="23">
        <v>8943</v>
      </c>
      <c r="U59" s="23">
        <v>1576</v>
      </c>
      <c r="V59" s="23">
        <f t="shared" si="40"/>
        <v>20020</v>
      </c>
      <c r="W59" s="23">
        <f t="shared" si="41"/>
        <v>11610</v>
      </c>
      <c r="X59" s="23">
        <f t="shared" si="42"/>
        <v>3218</v>
      </c>
      <c r="Y59" s="13">
        <f t="shared" si="43"/>
        <v>0</v>
      </c>
      <c r="Z59" s="23">
        <f t="shared" si="44"/>
        <v>2311</v>
      </c>
      <c r="AA59" s="23">
        <f t="shared" si="45"/>
        <v>2881</v>
      </c>
    </row>
    <row r="60" spans="1:27" x14ac:dyDescent="0.3">
      <c r="A60" s="6" t="s">
        <v>80</v>
      </c>
      <c r="B60" s="23">
        <v>19325</v>
      </c>
      <c r="C60" s="23">
        <v>1907</v>
      </c>
      <c r="D60" s="23">
        <v>0</v>
      </c>
      <c r="E60" s="23">
        <v>1547</v>
      </c>
      <c r="F60" s="23">
        <v>1876</v>
      </c>
      <c r="G60" s="23">
        <v>417</v>
      </c>
      <c r="H60" s="23">
        <v>2196</v>
      </c>
      <c r="I60" s="23">
        <v>412</v>
      </c>
      <c r="J60" s="23">
        <v>981</v>
      </c>
      <c r="K60" s="23">
        <v>190</v>
      </c>
      <c r="L60" s="23">
        <v>768</v>
      </c>
      <c r="M60" s="23">
        <v>3421</v>
      </c>
      <c r="N60" s="23">
        <v>1258</v>
      </c>
      <c r="O60" s="14"/>
      <c r="P60" s="14"/>
      <c r="Q60" s="14"/>
      <c r="R60" s="14"/>
      <c r="S60" s="14"/>
      <c r="T60" s="23">
        <v>6629</v>
      </c>
      <c r="U60" s="23">
        <v>796</v>
      </c>
      <c r="V60" s="23">
        <f t="shared" si="40"/>
        <v>15769</v>
      </c>
      <c r="W60" s="23">
        <f t="shared" si="41"/>
        <v>7943</v>
      </c>
      <c r="X60" s="23">
        <f t="shared" si="42"/>
        <v>3421</v>
      </c>
      <c r="Y60" s="14">
        <f t="shared" si="43"/>
        <v>0</v>
      </c>
      <c r="Z60" s="23">
        <f t="shared" si="44"/>
        <v>2054</v>
      </c>
      <c r="AA60" s="23">
        <f t="shared" si="45"/>
        <v>2351</v>
      </c>
    </row>
    <row r="61" spans="1:27" x14ac:dyDescent="0.3">
      <c r="A61" s="7" t="s">
        <v>81</v>
      </c>
      <c r="B61" s="23">
        <v>10117</v>
      </c>
      <c r="C61" s="23">
        <v>1335</v>
      </c>
      <c r="D61" s="23">
        <v>0</v>
      </c>
      <c r="E61" s="23">
        <v>1090</v>
      </c>
      <c r="F61" s="23">
        <v>1290</v>
      </c>
      <c r="G61" s="23">
        <v>345</v>
      </c>
      <c r="H61" s="23">
        <v>1303</v>
      </c>
      <c r="I61" s="23">
        <v>419</v>
      </c>
      <c r="J61" s="23">
        <v>542</v>
      </c>
      <c r="K61" s="23">
        <v>110</v>
      </c>
      <c r="L61" s="23">
        <v>642</v>
      </c>
      <c r="M61" s="23">
        <v>1322</v>
      </c>
      <c r="N61" s="15"/>
      <c r="O61" s="15"/>
      <c r="P61" s="15"/>
      <c r="Q61" s="15"/>
      <c r="R61" s="15"/>
      <c r="S61" s="15"/>
      <c r="T61" s="23">
        <v>3328</v>
      </c>
      <c r="U61" s="15"/>
      <c r="V61" s="23">
        <f t="shared" si="40"/>
        <v>8398</v>
      </c>
      <c r="W61" s="23">
        <f t="shared" si="41"/>
        <v>5363</v>
      </c>
      <c r="X61" s="23">
        <f t="shared" si="42"/>
        <v>1322</v>
      </c>
      <c r="Y61" s="15">
        <f t="shared" si="43"/>
        <v>0</v>
      </c>
      <c r="Z61" s="15">
        <f t="shared" si="44"/>
        <v>0</v>
      </c>
      <c r="AA61" s="23">
        <f t="shared" si="45"/>
        <v>1713</v>
      </c>
    </row>
    <row r="62" spans="1:27" x14ac:dyDescent="0.3">
      <c r="A62" s="4" t="s">
        <v>83</v>
      </c>
      <c r="B62" s="23">
        <v>12601</v>
      </c>
      <c r="C62" s="23">
        <v>1413</v>
      </c>
      <c r="D62" s="23">
        <v>0</v>
      </c>
      <c r="E62" s="23">
        <v>1453</v>
      </c>
      <c r="F62" s="23">
        <v>1807</v>
      </c>
      <c r="G62" s="23">
        <v>601</v>
      </c>
      <c r="H62" s="23">
        <v>2422</v>
      </c>
      <c r="I62" s="23">
        <v>417</v>
      </c>
      <c r="J62" s="23">
        <v>601</v>
      </c>
      <c r="K62" s="23">
        <v>101</v>
      </c>
      <c r="L62" s="23">
        <v>443</v>
      </c>
      <c r="M62" s="23">
        <v>1962</v>
      </c>
      <c r="N62" s="23">
        <v>394</v>
      </c>
      <c r="O62" s="16"/>
      <c r="P62" s="16"/>
      <c r="Q62" s="16"/>
      <c r="R62" s="16"/>
      <c r="S62" s="16"/>
      <c r="T62" s="23">
        <v>4106</v>
      </c>
      <c r="U62" s="23">
        <v>792</v>
      </c>
      <c r="V62" s="23">
        <f t="shared" si="40"/>
        <v>12406</v>
      </c>
      <c r="W62" s="23">
        <f t="shared" si="41"/>
        <v>7696</v>
      </c>
      <c r="X62" s="23">
        <f t="shared" si="42"/>
        <v>1962</v>
      </c>
      <c r="Y62" s="16">
        <f t="shared" si="43"/>
        <v>0</v>
      </c>
      <c r="Z62" s="23">
        <f t="shared" si="44"/>
        <v>1186</v>
      </c>
      <c r="AA62" s="23">
        <f t="shared" si="45"/>
        <v>1562</v>
      </c>
    </row>
    <row r="63" spans="1:27" x14ac:dyDescent="0.3">
      <c r="A63" s="7" t="s">
        <v>122</v>
      </c>
      <c r="B63" s="23">
        <v>5776</v>
      </c>
      <c r="C63" s="23">
        <v>535</v>
      </c>
      <c r="D63" s="23">
        <v>0</v>
      </c>
      <c r="E63" s="23">
        <v>430</v>
      </c>
      <c r="F63" s="15"/>
      <c r="G63" s="15"/>
      <c r="H63" s="15"/>
      <c r="I63" s="23">
        <v>571</v>
      </c>
      <c r="J63" s="23">
        <v>613</v>
      </c>
      <c r="K63" s="23">
        <v>73</v>
      </c>
      <c r="L63" s="23">
        <v>199</v>
      </c>
      <c r="M63" s="23">
        <v>1282</v>
      </c>
      <c r="N63" s="15"/>
      <c r="O63" s="15"/>
      <c r="P63" s="15"/>
      <c r="Q63" s="15"/>
      <c r="R63" s="15"/>
      <c r="S63" s="15"/>
      <c r="T63" s="23">
        <v>2039</v>
      </c>
      <c r="U63" s="15"/>
      <c r="V63" s="23">
        <f t="shared" si="40"/>
        <v>3703</v>
      </c>
      <c r="W63" s="23">
        <f t="shared" si="41"/>
        <v>965</v>
      </c>
      <c r="X63" s="23">
        <f t="shared" si="42"/>
        <v>1282</v>
      </c>
      <c r="Y63" s="15">
        <f t="shared" si="43"/>
        <v>0</v>
      </c>
      <c r="Z63" s="15">
        <f t="shared" si="44"/>
        <v>0</v>
      </c>
      <c r="AA63" s="23">
        <f t="shared" si="45"/>
        <v>1456</v>
      </c>
    </row>
    <row r="64" spans="1:27" x14ac:dyDescent="0.3">
      <c r="A64" s="8" t="s">
        <v>96</v>
      </c>
      <c r="B64" s="11">
        <f>SUM(B57:B63)</f>
        <v>170720</v>
      </c>
      <c r="C64" s="11">
        <f>SUM(C57:C63)</f>
        <v>18730</v>
      </c>
      <c r="D64" s="11">
        <f>SUM(D57:D63)</f>
        <v>0</v>
      </c>
      <c r="E64" s="11">
        <f>SUM(E57:E63)</f>
        <v>17368</v>
      </c>
      <c r="F64" s="11">
        <f t="shared" ref="F64" si="46">SUM(F57:F62)</f>
        <v>16373</v>
      </c>
      <c r="G64" s="11">
        <f t="shared" ref="G64" si="47">SUM(G57:G62)</f>
        <v>4828</v>
      </c>
      <c r="H64" s="11">
        <f t="shared" ref="H64" si="48">SUM(H57:H62)</f>
        <v>20593</v>
      </c>
      <c r="I64" s="11">
        <f>SUM(I57:I63)</f>
        <v>5551</v>
      </c>
      <c r="J64" s="11">
        <f>SUM(J57:J63)</f>
        <v>11688</v>
      </c>
      <c r="K64" s="11">
        <f>SUM(K57:K63)</f>
        <v>2218</v>
      </c>
      <c r="L64" s="11">
        <f>SUM(L57:L63)</f>
        <v>3400</v>
      </c>
      <c r="M64" s="11">
        <f>SUM(M57:M63)</f>
        <v>44909</v>
      </c>
      <c r="N64" s="11">
        <f t="shared" ref="N64" si="49">SUM(N57:N62)</f>
        <v>4155</v>
      </c>
      <c r="O64" s="11">
        <f t="shared" ref="O64" si="50">SUM(O57:O62)</f>
        <v>1862</v>
      </c>
      <c r="P64" s="11">
        <f t="shared" ref="P64" si="51">SUM(P57:P62)</f>
        <v>1568</v>
      </c>
      <c r="Q64" s="11">
        <f t="shared" ref="Q64" si="52">SUM(Q57:Q62)</f>
        <v>89</v>
      </c>
      <c r="R64" s="11">
        <f t="shared" ref="R64" si="53">SUM(R57:R62)</f>
        <v>114</v>
      </c>
      <c r="S64" s="11">
        <f t="shared" ref="S64" si="54">SUM(S57:S62)</f>
        <v>45</v>
      </c>
      <c r="T64" s="11">
        <f>SUM(T57:T63)</f>
        <v>32987</v>
      </c>
      <c r="U64" s="11">
        <f t="shared" ref="U64" si="55">SUM(U57:U62)</f>
        <v>4963</v>
      </c>
      <c r="V64" s="11">
        <f t="shared" ref="V64" si="56">SUM(V57:V62)</f>
        <v>154751</v>
      </c>
      <c r="W64" s="11">
        <f t="shared" ref="W64" si="57">SUM(W57:W62)</f>
        <v>76927</v>
      </c>
      <c r="X64" s="11">
        <f t="shared" ref="X64" si="58">SUM(X57:X62)</f>
        <v>43627</v>
      </c>
      <c r="Y64" s="11">
        <f t="shared" ref="Y64" si="59">SUM(Y57:Y62)</f>
        <v>3430</v>
      </c>
      <c r="Z64" s="11">
        <f t="shared" ref="Z64" si="60">SUM(Z57:Z62)</f>
        <v>9118</v>
      </c>
      <c r="AA64" s="11">
        <f t="shared" ref="AA64" si="61">SUM(AA57:AA62)</f>
        <v>21649</v>
      </c>
    </row>
    <row r="66" spans="1:27" s="29" customFormat="1" ht="46.2" x14ac:dyDescent="0.3">
      <c r="A66" s="24" t="s">
        <v>124</v>
      </c>
      <c r="B66" s="26" t="s">
        <v>1</v>
      </c>
      <c r="C66" s="26" t="s">
        <v>100</v>
      </c>
      <c r="D66" s="26" t="s">
        <v>117</v>
      </c>
      <c r="E66" s="26" t="s">
        <v>101</v>
      </c>
      <c r="F66" s="26" t="s">
        <v>76</v>
      </c>
      <c r="G66" s="26" t="s">
        <v>118</v>
      </c>
      <c r="H66" s="26" t="s">
        <v>103</v>
      </c>
      <c r="I66" s="26" t="s">
        <v>2</v>
      </c>
      <c r="J66" s="26" t="s">
        <v>104</v>
      </c>
      <c r="K66" s="26" t="s">
        <v>4</v>
      </c>
      <c r="L66" s="26" t="s">
        <v>105</v>
      </c>
      <c r="M66" s="26" t="s">
        <v>6</v>
      </c>
      <c r="N66" s="26" t="s">
        <v>106</v>
      </c>
      <c r="O66" s="26" t="s">
        <v>107</v>
      </c>
      <c r="P66" s="26" t="s">
        <v>108</v>
      </c>
      <c r="Q66" s="26" t="s">
        <v>109</v>
      </c>
      <c r="R66" s="26" t="s">
        <v>110</v>
      </c>
      <c r="S66" s="26" t="s">
        <v>111</v>
      </c>
      <c r="T66" s="26" t="s">
        <v>112</v>
      </c>
      <c r="U66" s="26" t="s">
        <v>113</v>
      </c>
      <c r="V66" s="27" t="s">
        <v>114</v>
      </c>
      <c r="W66" s="26" t="s">
        <v>77</v>
      </c>
      <c r="X66" s="26" t="s">
        <v>6</v>
      </c>
      <c r="Y66" s="27" t="s">
        <v>17</v>
      </c>
      <c r="Z66" s="27" t="s">
        <v>18</v>
      </c>
      <c r="AA66" s="27" t="s">
        <v>19</v>
      </c>
    </row>
    <row r="67" spans="1:27" x14ac:dyDescent="0.3">
      <c r="A67" s="1" t="s">
        <v>86</v>
      </c>
      <c r="B67" s="23">
        <v>79923</v>
      </c>
      <c r="C67" s="23">
        <v>7616</v>
      </c>
      <c r="D67" s="23">
        <v>0</v>
      </c>
      <c r="E67" s="23">
        <v>6566</v>
      </c>
      <c r="F67" s="23">
        <v>7680</v>
      </c>
      <c r="G67" s="23">
        <v>2104</v>
      </c>
      <c r="H67" s="23">
        <v>9216</v>
      </c>
      <c r="I67" s="23">
        <v>3134</v>
      </c>
      <c r="J67" s="23">
        <v>5878</v>
      </c>
      <c r="K67" s="23">
        <v>1195</v>
      </c>
      <c r="L67" s="10">
        <f>HDV!J81</f>
        <v>0</v>
      </c>
      <c r="M67" s="23">
        <v>21214</v>
      </c>
      <c r="N67" s="10">
        <f>HDV!L81</f>
        <v>0</v>
      </c>
      <c r="O67" s="23">
        <v>1842</v>
      </c>
      <c r="P67" s="23">
        <v>1576</v>
      </c>
      <c r="Q67" s="23">
        <v>61</v>
      </c>
      <c r="R67" s="23">
        <v>111</v>
      </c>
      <c r="S67" s="23">
        <v>58</v>
      </c>
      <c r="T67" s="10">
        <f>HDV!R81</f>
        <v>0</v>
      </c>
      <c r="U67" s="10">
        <f>HDV!S81</f>
        <v>0</v>
      </c>
      <c r="V67" s="23">
        <f>SUM(C67:U67)-T67</f>
        <v>68251</v>
      </c>
      <c r="W67" s="23">
        <f>C67+D67+E67+F67+G67+H67</f>
        <v>33182</v>
      </c>
      <c r="X67" s="23">
        <f>M67</f>
        <v>21214</v>
      </c>
      <c r="Y67" s="23">
        <f>O67+P67</f>
        <v>3418</v>
      </c>
      <c r="Z67" s="10">
        <f>N67+U67</f>
        <v>0</v>
      </c>
      <c r="AA67" s="23">
        <f>I67+J67+K67+L67+Q67+R67+S67</f>
        <v>10437</v>
      </c>
    </row>
    <row r="68" spans="1:27" x14ac:dyDescent="0.3">
      <c r="A68" s="3" t="s">
        <v>74</v>
      </c>
      <c r="B68" s="23">
        <v>33512</v>
      </c>
      <c r="C68" s="23">
        <v>2520</v>
      </c>
      <c r="D68" s="23">
        <v>0</v>
      </c>
      <c r="E68" s="23">
        <v>3351</v>
      </c>
      <c r="F68" s="23">
        <v>3050</v>
      </c>
      <c r="G68" s="23">
        <v>1651</v>
      </c>
      <c r="H68" s="23">
        <v>3978</v>
      </c>
      <c r="I68" s="23">
        <v>947</v>
      </c>
      <c r="J68" s="23">
        <v>1179</v>
      </c>
      <c r="K68" s="23">
        <v>410</v>
      </c>
      <c r="L68" s="23">
        <v>250</v>
      </c>
      <c r="M68" s="23">
        <v>16252</v>
      </c>
      <c r="N68" s="23">
        <v>2217</v>
      </c>
      <c r="O68" s="12">
        <f>MOSSON!M81</f>
        <v>0</v>
      </c>
      <c r="P68" s="12">
        <f>MOSSON!N81</f>
        <v>0</v>
      </c>
      <c r="Q68" s="12">
        <f>MOSSON!O81</f>
        <v>0</v>
      </c>
      <c r="R68" s="12">
        <f>MOSSON!P81</f>
        <v>0</v>
      </c>
      <c r="S68" s="12">
        <f>MOSSON!Q81</f>
        <v>0</v>
      </c>
      <c r="T68" s="23">
        <v>8939</v>
      </c>
      <c r="U68" s="23">
        <v>1627</v>
      </c>
      <c r="V68" s="23">
        <f t="shared" ref="V68:V72" si="62">SUM(C68:U68)-T68</f>
        <v>37432</v>
      </c>
      <c r="W68" s="23">
        <f t="shared" ref="W68:W72" si="63">C68+D68+E68+F68+G68+H68</f>
        <v>14550</v>
      </c>
      <c r="X68" s="23">
        <f t="shared" ref="X68:X72" si="64">M68</f>
        <v>16252</v>
      </c>
      <c r="Y68" s="12">
        <f t="shared" ref="Y68:Y72" si="65">O68+P68</f>
        <v>0</v>
      </c>
      <c r="Z68" s="23">
        <f t="shared" ref="Z68:Z72" si="66">N68+U68</f>
        <v>3844</v>
      </c>
      <c r="AA68" s="23">
        <f t="shared" ref="AA68:AA72" si="67">I68+J68+K68+L68+Q68+R68+S68</f>
        <v>2786</v>
      </c>
    </row>
    <row r="69" spans="1:27" x14ac:dyDescent="0.3">
      <c r="A69" s="5" t="s">
        <v>79</v>
      </c>
      <c r="B69" s="23">
        <v>20172</v>
      </c>
      <c r="C69" s="23">
        <v>2245</v>
      </c>
      <c r="D69" s="23">
        <v>0</v>
      </c>
      <c r="E69" s="23">
        <v>1345</v>
      </c>
      <c r="F69" s="23">
        <v>2568</v>
      </c>
      <c r="G69" s="23">
        <v>520</v>
      </c>
      <c r="H69" s="23">
        <v>2760</v>
      </c>
      <c r="I69" s="23">
        <v>429</v>
      </c>
      <c r="J69" s="23">
        <v>748</v>
      </c>
      <c r="K69" s="23">
        <v>204</v>
      </c>
      <c r="L69" s="23">
        <v>158</v>
      </c>
      <c r="M69" s="23">
        <v>2686</v>
      </c>
      <c r="N69" s="23">
        <v>923</v>
      </c>
      <c r="O69" s="13">
        <f>TASTAVIN!M81</f>
        <v>0</v>
      </c>
      <c r="P69" s="13">
        <f>TASTAVIN!N81</f>
        <v>0</v>
      </c>
      <c r="Q69" s="13">
        <f>TASTAVIN!O81</f>
        <v>0</v>
      </c>
      <c r="R69" s="13">
        <f>TASTAVIN!P81</f>
        <v>0</v>
      </c>
      <c r="S69" s="13">
        <f>TASTAVIN!Q81</f>
        <v>0</v>
      </c>
      <c r="T69" s="23">
        <v>8972</v>
      </c>
      <c r="U69" s="23">
        <v>1115</v>
      </c>
      <c r="V69" s="23">
        <f t="shared" si="62"/>
        <v>15701</v>
      </c>
      <c r="W69" s="23">
        <f t="shared" si="63"/>
        <v>9438</v>
      </c>
      <c r="X69" s="23">
        <f t="shared" si="64"/>
        <v>2686</v>
      </c>
      <c r="Y69" s="13">
        <f t="shared" si="65"/>
        <v>0</v>
      </c>
      <c r="Z69" s="23">
        <f t="shared" si="66"/>
        <v>2038</v>
      </c>
      <c r="AA69" s="23">
        <f t="shared" si="67"/>
        <v>1539</v>
      </c>
    </row>
    <row r="70" spans="1:27" x14ac:dyDescent="0.3">
      <c r="A70" s="6" t="s">
        <v>80</v>
      </c>
      <c r="B70" s="23">
        <v>19735</v>
      </c>
      <c r="C70" s="23">
        <v>1939</v>
      </c>
      <c r="D70" s="23">
        <v>0</v>
      </c>
      <c r="E70" s="23">
        <v>2743</v>
      </c>
      <c r="F70" s="23">
        <v>2199</v>
      </c>
      <c r="G70" s="23">
        <v>468</v>
      </c>
      <c r="H70" s="23">
        <v>2329</v>
      </c>
      <c r="I70" s="23">
        <v>506</v>
      </c>
      <c r="J70" s="23">
        <v>892</v>
      </c>
      <c r="K70" s="23">
        <v>177</v>
      </c>
      <c r="L70" s="23">
        <v>124</v>
      </c>
      <c r="M70" s="23">
        <v>3054</v>
      </c>
      <c r="N70" s="23">
        <v>1218</v>
      </c>
      <c r="O70" s="14">
        <f>VILLON!M81</f>
        <v>0</v>
      </c>
      <c r="P70" s="14">
        <f>VILLON!N81</f>
        <v>0</v>
      </c>
      <c r="Q70" s="14">
        <f>VILLON!O81</f>
        <v>0</v>
      </c>
      <c r="R70" s="14">
        <f>VILLON!P81</f>
        <v>0</v>
      </c>
      <c r="S70" s="14">
        <f>VILLON!Q81</f>
        <v>0</v>
      </c>
      <c r="T70" s="23">
        <v>3908</v>
      </c>
      <c r="U70" s="23">
        <v>1201</v>
      </c>
      <c r="V70" s="23">
        <f t="shared" si="62"/>
        <v>16850</v>
      </c>
      <c r="W70" s="23">
        <f t="shared" si="63"/>
        <v>9678</v>
      </c>
      <c r="X70" s="23">
        <f t="shared" si="64"/>
        <v>3054</v>
      </c>
      <c r="Y70" s="14">
        <f t="shared" si="65"/>
        <v>0</v>
      </c>
      <c r="Z70" s="23">
        <f t="shared" si="66"/>
        <v>2419</v>
      </c>
      <c r="AA70" s="23">
        <f t="shared" si="67"/>
        <v>1699</v>
      </c>
    </row>
    <row r="71" spans="1:27" x14ac:dyDescent="0.3">
      <c r="A71" s="7" t="s">
        <v>81</v>
      </c>
      <c r="B71" s="23">
        <v>11082</v>
      </c>
      <c r="C71" s="23">
        <v>1268</v>
      </c>
      <c r="D71" s="23">
        <v>0</v>
      </c>
      <c r="E71" s="23">
        <v>877</v>
      </c>
      <c r="F71" s="23">
        <v>1563</v>
      </c>
      <c r="G71" s="23">
        <v>395</v>
      </c>
      <c r="H71" s="23">
        <v>1517</v>
      </c>
      <c r="I71" s="23">
        <v>748</v>
      </c>
      <c r="J71" s="23">
        <v>558</v>
      </c>
      <c r="K71" s="23">
        <v>132</v>
      </c>
      <c r="L71" s="23">
        <v>154</v>
      </c>
      <c r="M71" s="23">
        <v>1664</v>
      </c>
      <c r="N71" s="15">
        <f>AIGUELONGUE!L81</f>
        <v>0</v>
      </c>
      <c r="O71" s="15">
        <f>AIGUELONGUE!M81</f>
        <v>0</v>
      </c>
      <c r="P71" s="15">
        <f>AIGUELONGUE!N81</f>
        <v>0</v>
      </c>
      <c r="Q71" s="15">
        <f>AIGUELONGUE!O81</f>
        <v>0</v>
      </c>
      <c r="R71" s="15">
        <f>AIGUELONGUE!P81</f>
        <v>0</v>
      </c>
      <c r="S71" s="15">
        <f>AIGUELONGUE!Q81</f>
        <v>0</v>
      </c>
      <c r="T71" s="23">
        <v>3778</v>
      </c>
      <c r="U71" s="15">
        <f>AIGUELONGUE!S81</f>
        <v>0</v>
      </c>
      <c r="V71" s="23">
        <f t="shared" si="62"/>
        <v>8876</v>
      </c>
      <c r="W71" s="23">
        <f t="shared" si="63"/>
        <v>5620</v>
      </c>
      <c r="X71" s="23">
        <f t="shared" si="64"/>
        <v>1664</v>
      </c>
      <c r="Y71" s="15">
        <f t="shared" si="65"/>
        <v>0</v>
      </c>
      <c r="Z71" s="15">
        <f t="shared" si="66"/>
        <v>0</v>
      </c>
      <c r="AA71" s="23">
        <f t="shared" si="67"/>
        <v>1592</v>
      </c>
    </row>
    <row r="72" spans="1:27" x14ac:dyDescent="0.3">
      <c r="A72" s="4" t="s">
        <v>83</v>
      </c>
      <c r="B72" s="23">
        <v>11316</v>
      </c>
      <c r="C72" s="23">
        <v>1061</v>
      </c>
      <c r="D72" s="23">
        <v>0</v>
      </c>
      <c r="E72" s="23">
        <v>1114</v>
      </c>
      <c r="F72" s="23">
        <v>1385</v>
      </c>
      <c r="G72" s="23">
        <v>562</v>
      </c>
      <c r="H72" s="23">
        <v>1948</v>
      </c>
      <c r="I72" s="23">
        <v>452</v>
      </c>
      <c r="J72" s="23">
        <v>516</v>
      </c>
      <c r="K72" s="23">
        <v>104</v>
      </c>
      <c r="L72" s="23">
        <v>125</v>
      </c>
      <c r="M72" s="23">
        <v>2031</v>
      </c>
      <c r="N72" s="23">
        <v>517</v>
      </c>
      <c r="O72" s="16">
        <f>'AUBES POMPIGNANE'!M81</f>
        <v>0</v>
      </c>
      <c r="P72" s="16">
        <f>'AUBES POMPIGNANE'!N81</f>
        <v>0</v>
      </c>
      <c r="Q72" s="16">
        <f>'AUBES POMPIGNANE'!O81</f>
        <v>0</v>
      </c>
      <c r="R72" s="16">
        <f>'AUBES POMPIGNANE'!P81</f>
        <v>0</v>
      </c>
      <c r="S72" s="16">
        <f>'AUBES POMPIGNANE'!Q81</f>
        <v>0</v>
      </c>
      <c r="T72" s="23">
        <v>4329</v>
      </c>
      <c r="U72" s="23">
        <v>834</v>
      </c>
      <c r="V72" s="23">
        <f t="shared" si="62"/>
        <v>10649</v>
      </c>
      <c r="W72" s="23">
        <f t="shared" si="63"/>
        <v>6070</v>
      </c>
      <c r="X72" s="23">
        <f t="shared" si="64"/>
        <v>2031</v>
      </c>
      <c r="Y72" s="16">
        <f t="shared" si="65"/>
        <v>0</v>
      </c>
      <c r="Z72" s="23">
        <f t="shared" si="66"/>
        <v>1351</v>
      </c>
      <c r="AA72" s="23">
        <f t="shared" si="67"/>
        <v>1197</v>
      </c>
    </row>
    <row r="73" spans="1:27" x14ac:dyDescent="0.3">
      <c r="A73" s="7" t="s">
        <v>122</v>
      </c>
      <c r="B73" s="23">
        <v>6528</v>
      </c>
      <c r="C73" s="23">
        <v>551</v>
      </c>
      <c r="D73" s="23">
        <v>0</v>
      </c>
      <c r="E73" s="23">
        <v>440</v>
      </c>
      <c r="F73" s="15">
        <f>AIGUELONGUE!E83</f>
        <v>0</v>
      </c>
      <c r="G73" s="15" t="e">
        <f>AIGUELONGUE!#REF!</f>
        <v>#REF!</v>
      </c>
      <c r="H73" s="15">
        <f>AIGUELONGUE!F83</f>
        <v>0</v>
      </c>
      <c r="I73" s="23">
        <v>431</v>
      </c>
      <c r="J73" s="23">
        <v>756</v>
      </c>
      <c r="K73" s="23">
        <v>111</v>
      </c>
      <c r="L73" s="23">
        <v>114</v>
      </c>
      <c r="M73" s="23">
        <v>1764</v>
      </c>
      <c r="N73" s="15">
        <f>AIGUELONGUE!L83</f>
        <v>0</v>
      </c>
      <c r="O73" s="15">
        <f>AIGUELONGUE!M83</f>
        <v>0</v>
      </c>
      <c r="P73" s="15">
        <f>AIGUELONGUE!N83</f>
        <v>0</v>
      </c>
      <c r="Q73" s="15">
        <f>AIGUELONGUE!O83</f>
        <v>0</v>
      </c>
      <c r="R73" s="15">
        <f>AIGUELONGUE!P83</f>
        <v>0</v>
      </c>
      <c r="S73" s="15">
        <f>AIGUELONGUE!Q83</f>
        <v>0</v>
      </c>
      <c r="T73" s="23">
        <v>2318</v>
      </c>
      <c r="U73" s="15">
        <f>AIGUELONGUE!S83</f>
        <v>0</v>
      </c>
      <c r="V73" s="23" t="e">
        <f t="shared" ref="V73" si="68">SUM(C73:U73)-T73</f>
        <v>#REF!</v>
      </c>
      <c r="W73" s="23" t="e">
        <f t="shared" ref="W73" si="69">C73+D73+E73+F73+G73+H73</f>
        <v>#REF!</v>
      </c>
      <c r="X73" s="23">
        <f t="shared" ref="X73" si="70">M73</f>
        <v>1764</v>
      </c>
      <c r="Y73" s="15">
        <f t="shared" ref="Y73" si="71">O73+P73</f>
        <v>0</v>
      </c>
      <c r="Z73" s="15">
        <f t="shared" ref="Z73" si="72">N73+U73</f>
        <v>0</v>
      </c>
      <c r="AA73" s="23">
        <f t="shared" ref="AA73" si="73">I73+J73+K73+L73+Q73+R73+S73</f>
        <v>1412</v>
      </c>
    </row>
    <row r="74" spans="1:27" x14ac:dyDescent="0.3">
      <c r="A74" s="8" t="s">
        <v>98</v>
      </c>
      <c r="B74" s="11">
        <f>SUM(B67:B73)</f>
        <v>182268</v>
      </c>
      <c r="C74" s="11">
        <f t="shared" ref="C74:AA74" si="74">SUM(C67:C73)</f>
        <v>17200</v>
      </c>
      <c r="D74" s="11">
        <f t="shared" si="74"/>
        <v>0</v>
      </c>
      <c r="E74" s="11">
        <f t="shared" si="74"/>
        <v>16436</v>
      </c>
      <c r="F74" s="11">
        <f t="shared" si="74"/>
        <v>18445</v>
      </c>
      <c r="G74" s="11" t="e">
        <f t="shared" si="74"/>
        <v>#REF!</v>
      </c>
      <c r="H74" s="11">
        <f t="shared" si="74"/>
        <v>21748</v>
      </c>
      <c r="I74" s="11">
        <f t="shared" si="74"/>
        <v>6647</v>
      </c>
      <c r="J74" s="11">
        <f t="shared" si="74"/>
        <v>10527</v>
      </c>
      <c r="K74" s="11">
        <f t="shared" si="74"/>
        <v>2333</v>
      </c>
      <c r="L74" s="11">
        <f t="shared" si="74"/>
        <v>925</v>
      </c>
      <c r="M74" s="11">
        <f t="shared" si="74"/>
        <v>48665</v>
      </c>
      <c r="N74" s="11">
        <f t="shared" si="74"/>
        <v>4875</v>
      </c>
      <c r="O74" s="11">
        <f t="shared" si="74"/>
        <v>1842</v>
      </c>
      <c r="P74" s="11">
        <f t="shared" si="74"/>
        <v>1576</v>
      </c>
      <c r="Q74" s="11">
        <f t="shared" si="74"/>
        <v>61</v>
      </c>
      <c r="R74" s="11">
        <f t="shared" si="74"/>
        <v>111</v>
      </c>
      <c r="S74" s="11">
        <f t="shared" si="74"/>
        <v>58</v>
      </c>
      <c r="T74" s="11">
        <f t="shared" si="74"/>
        <v>32244</v>
      </c>
      <c r="U74" s="11">
        <f t="shared" si="74"/>
        <v>4777</v>
      </c>
      <c r="V74" s="11" t="e">
        <f t="shared" si="74"/>
        <v>#REF!</v>
      </c>
      <c r="W74" s="11" t="e">
        <f t="shared" si="74"/>
        <v>#REF!</v>
      </c>
      <c r="X74" s="11">
        <f t="shared" si="74"/>
        <v>48665</v>
      </c>
      <c r="Y74" s="11">
        <f t="shared" si="74"/>
        <v>3418</v>
      </c>
      <c r="Z74" s="11">
        <f t="shared" si="74"/>
        <v>9652</v>
      </c>
      <c r="AA74" s="11">
        <f t="shared" si="74"/>
        <v>20662</v>
      </c>
    </row>
    <row r="76" spans="1:27" x14ac:dyDescent="0.3">
      <c r="C76" s="25"/>
    </row>
  </sheetData>
  <pageMargins left="0.11811023622047245" right="0.11811023622047245" top="0.94488188976377963" bottom="0.74803149606299213" header="0.31496062992125984" footer="0.31496062992125984"/>
  <pageSetup paperSize="8" scale="6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"/>
  <sheetViews>
    <sheetView workbookViewId="0">
      <selection activeCell="AZ20" sqref="AZ20"/>
    </sheetView>
  </sheetViews>
  <sheetFormatPr baseColWidth="10" defaultColWidth="11.44140625" defaultRowHeight="14.4" x14ac:dyDescent="0.3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50"/>
  <sheetViews>
    <sheetView zoomScale="83" zoomScaleNormal="83" workbookViewId="0">
      <selection activeCell="A10" sqref="A10"/>
    </sheetView>
  </sheetViews>
  <sheetFormatPr baseColWidth="10" defaultColWidth="11.44140625" defaultRowHeight="14.4" x14ac:dyDescent="0.3"/>
  <cols>
    <col min="1" max="1" width="19.6640625" bestFit="1" customWidth="1"/>
    <col min="2" max="2" width="25.21875" customWidth="1"/>
    <col min="3" max="3" width="28.33203125" bestFit="1" customWidth="1"/>
    <col min="4" max="4" width="25" bestFit="1" customWidth="1"/>
    <col min="5" max="5" width="28.33203125" customWidth="1"/>
    <col min="6" max="6" width="12" bestFit="1" customWidth="1"/>
    <col min="7" max="7" width="17.33203125" bestFit="1" customWidth="1"/>
    <col min="8" max="8" width="11.6640625" bestFit="1" customWidth="1"/>
    <col min="9" max="9" width="19.44140625" bestFit="1" customWidth="1"/>
    <col min="10" max="10" width="12" bestFit="1" customWidth="1"/>
    <col min="11" max="11" width="17.33203125" bestFit="1" customWidth="1"/>
    <col min="12" max="12" width="11.6640625" bestFit="1" customWidth="1"/>
    <col min="13" max="13" width="19.44140625" bestFit="1" customWidth="1"/>
  </cols>
  <sheetData>
    <row r="1" spans="1:5" x14ac:dyDescent="0.3">
      <c r="A1" t="s">
        <v>139</v>
      </c>
      <c r="B1" t="s">
        <v>125</v>
      </c>
      <c r="C1" t="s">
        <v>126</v>
      </c>
    </row>
    <row r="2" spans="1:5" x14ac:dyDescent="0.3">
      <c r="A2" s="57" t="s">
        <v>98</v>
      </c>
      <c r="B2" s="58">
        <f>'[1]Hist 2015 2024'!C93+'[1]Hist 2015 2024'!F93</f>
        <v>35645</v>
      </c>
      <c r="C2" s="59">
        <f>'[1]Hist 2015 2024'!D93+'[1]Hist 2015 2024'!G93</f>
        <v>5700</v>
      </c>
    </row>
    <row r="3" spans="1:5" x14ac:dyDescent="0.3">
      <c r="A3" t="s">
        <v>96</v>
      </c>
      <c r="B3" s="30">
        <f>'Hist 2015 2022'!C64+'Hist 2015 2022'!F64</f>
        <v>35103</v>
      </c>
      <c r="C3" s="30">
        <f>'Hist 2015 2022'!D64+'Hist 2015 2022'!G64</f>
        <v>4828</v>
      </c>
      <c r="D3" s="30"/>
      <c r="E3" s="30"/>
    </row>
    <row r="4" spans="1:5" x14ac:dyDescent="0.3">
      <c r="A4" t="s">
        <v>94</v>
      </c>
      <c r="B4" s="30">
        <f>'Hist 2015 2022'!C54+'Hist 2015 2022'!F54</f>
        <v>28942</v>
      </c>
      <c r="C4" s="30">
        <f>'Hist 2015 2022'!D54+'Hist 2015 2022'!G54</f>
        <v>5966</v>
      </c>
      <c r="D4" s="30"/>
      <c r="E4" s="30"/>
    </row>
    <row r="5" spans="1:5" x14ac:dyDescent="0.3">
      <c r="A5" t="s">
        <v>90</v>
      </c>
      <c r="B5" s="30">
        <f>'Hist 2015 2022'!C44+'Hist 2015 2022'!F44</f>
        <v>34236</v>
      </c>
      <c r="C5" s="30">
        <f>'Hist 2015 2022'!D44+'Hist 2015 2022'!G44</f>
        <v>8057</v>
      </c>
      <c r="D5" s="30"/>
      <c r="E5" s="30"/>
    </row>
    <row r="6" spans="1:5" x14ac:dyDescent="0.3">
      <c r="A6" t="s">
        <v>89</v>
      </c>
      <c r="B6" s="30">
        <f>'Hist 2015 2022'!C35+'Hist 2015 2022'!F35</f>
        <v>36406</v>
      </c>
      <c r="C6" s="30">
        <f>'Hist 2015 2022'!D35+'Hist 2015 2022'!G35</f>
        <v>8902</v>
      </c>
      <c r="D6" s="30"/>
      <c r="E6" s="30"/>
    </row>
    <row r="7" spans="1:5" x14ac:dyDescent="0.3">
      <c r="A7" t="s">
        <v>87</v>
      </c>
      <c r="B7" s="30">
        <f>'Hist 2015 2022'!C26+'Hist 2015 2022'!F26</f>
        <v>23062</v>
      </c>
      <c r="C7" s="30">
        <f>'Hist 2015 2022'!D26+'Hist 2015 2022'!G26</f>
        <v>4694</v>
      </c>
      <c r="D7" s="30"/>
      <c r="E7" s="30"/>
    </row>
    <row r="8" spans="1:5" x14ac:dyDescent="0.3">
      <c r="A8" t="s">
        <v>115</v>
      </c>
      <c r="B8" s="30">
        <f>'Hist 2015 2022'!C17+'Hist 2015 2022'!F17</f>
        <v>29406</v>
      </c>
      <c r="C8" s="30">
        <f>'Hist 2015 2022'!D17+'Hist 2015 2022'!G17</f>
        <v>3720</v>
      </c>
      <c r="D8" s="30"/>
      <c r="E8" s="30"/>
    </row>
    <row r="9" spans="1:5" x14ac:dyDescent="0.3">
      <c r="A9" s="60" t="s">
        <v>73</v>
      </c>
      <c r="B9" s="61">
        <v>42380</v>
      </c>
      <c r="C9" s="62">
        <v>14449</v>
      </c>
    </row>
    <row r="40" spans="1:13" ht="18" x14ac:dyDescent="0.35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</row>
    <row r="41" spans="1:13" ht="18" x14ac:dyDescent="0.35">
      <c r="A41" s="38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</row>
    <row r="42" spans="1:13" ht="18" x14ac:dyDescent="0.35">
      <c r="A42" s="39"/>
      <c r="B42" s="40"/>
      <c r="C42" s="40"/>
      <c r="D42" s="40"/>
      <c r="E42" s="41"/>
      <c r="F42" s="40"/>
      <c r="G42" s="40"/>
      <c r="H42" s="40"/>
      <c r="I42" s="41"/>
      <c r="J42" s="40"/>
      <c r="K42" s="40"/>
      <c r="L42" s="40"/>
      <c r="M42" s="41"/>
    </row>
    <row r="43" spans="1:13" ht="18" x14ac:dyDescent="0.35">
      <c r="A43" s="39"/>
      <c r="B43" s="40"/>
      <c r="C43" s="40"/>
      <c r="D43" s="40"/>
      <c r="E43" s="41"/>
      <c r="F43" s="40"/>
      <c r="G43" s="40"/>
      <c r="H43" s="40"/>
      <c r="I43" s="41"/>
      <c r="J43" s="40"/>
      <c r="K43" s="40"/>
      <c r="L43" s="40"/>
      <c r="M43" s="41"/>
    </row>
    <row r="44" spans="1:13" ht="18" x14ac:dyDescent="0.35">
      <c r="A44" s="39"/>
      <c r="B44" s="40"/>
      <c r="C44" s="40"/>
      <c r="D44" s="40"/>
      <c r="E44" s="41"/>
      <c r="F44" s="40"/>
      <c r="G44" s="40"/>
      <c r="H44" s="40"/>
      <c r="I44" s="41"/>
      <c r="J44" s="40"/>
      <c r="K44" s="40"/>
      <c r="L44" s="40"/>
      <c r="M44" s="41"/>
    </row>
    <row r="45" spans="1:13" ht="18" x14ac:dyDescent="0.35">
      <c r="A45" s="39"/>
      <c r="B45" s="40"/>
      <c r="C45" s="40"/>
      <c r="D45" s="40"/>
      <c r="E45" s="41"/>
      <c r="F45" s="40"/>
      <c r="G45" s="40"/>
      <c r="H45" s="40"/>
      <c r="I45" s="41"/>
      <c r="J45" s="40"/>
      <c r="K45" s="40"/>
      <c r="L45" s="40"/>
      <c r="M45" s="41"/>
    </row>
    <row r="46" spans="1:13" ht="18" x14ac:dyDescent="0.35">
      <c r="A46" s="39"/>
      <c r="B46" s="40"/>
      <c r="C46" s="40"/>
      <c r="D46" s="40"/>
      <c r="E46" s="41"/>
      <c r="F46" s="40"/>
      <c r="G46" s="40"/>
      <c r="H46" s="40"/>
      <c r="I46" s="41"/>
      <c r="J46" s="40"/>
      <c r="K46" s="40"/>
      <c r="L46" s="40"/>
      <c r="M46" s="41"/>
    </row>
    <row r="47" spans="1:13" ht="18" x14ac:dyDescent="0.35">
      <c r="A47" s="39"/>
      <c r="B47" s="40"/>
      <c r="C47" s="40"/>
      <c r="D47" s="40"/>
      <c r="E47" s="41"/>
      <c r="F47" s="40"/>
      <c r="G47" s="40"/>
      <c r="H47" s="40"/>
      <c r="I47" s="41"/>
      <c r="J47" s="40"/>
      <c r="K47" s="40"/>
      <c r="L47" s="40"/>
      <c r="M47" s="41"/>
    </row>
    <row r="48" spans="1:13" ht="18" x14ac:dyDescent="0.35">
      <c r="A48" s="39"/>
      <c r="B48" s="40"/>
      <c r="C48" s="40"/>
      <c r="D48" s="40"/>
      <c r="E48" s="41"/>
      <c r="F48" s="40"/>
      <c r="G48" s="40"/>
      <c r="H48" s="40"/>
      <c r="I48" s="41"/>
      <c r="J48" s="40"/>
      <c r="K48" s="40"/>
      <c r="L48" s="40"/>
      <c r="M48" s="41"/>
    </row>
    <row r="49" spans="1:13" ht="18" x14ac:dyDescent="0.35">
      <c r="A49" s="39"/>
      <c r="B49" s="40"/>
      <c r="C49" s="40"/>
      <c r="D49" s="40"/>
      <c r="E49" s="41"/>
      <c r="F49" s="40"/>
      <c r="G49" s="40"/>
      <c r="H49" s="40"/>
      <c r="I49" s="41"/>
      <c r="J49" s="40"/>
      <c r="K49" s="40"/>
      <c r="L49" s="40"/>
      <c r="M49" s="41"/>
    </row>
    <row r="50" spans="1:13" ht="18" x14ac:dyDescent="0.35">
      <c r="A50" s="39"/>
      <c r="B50" s="40"/>
      <c r="C50" s="40"/>
      <c r="D50" s="40"/>
      <c r="E50" s="41"/>
      <c r="F50" s="40"/>
      <c r="G50" s="40"/>
      <c r="H50" s="40"/>
      <c r="I50" s="41"/>
      <c r="J50" s="40"/>
      <c r="K50" s="40"/>
      <c r="L50" s="40"/>
      <c r="M50" s="41"/>
    </row>
  </sheetData>
  <mergeCells count="3">
    <mergeCell ref="B41:E41"/>
    <mergeCell ref="F41:I41"/>
    <mergeCell ref="J41:M41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A57"/>
  <sheetViews>
    <sheetView zoomScale="86" zoomScaleNormal="86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1.44140625" defaultRowHeight="14.4" x14ac:dyDescent="0.3"/>
  <cols>
    <col min="1" max="1" width="14.33203125" customWidth="1"/>
    <col min="2" max="2" width="15.44140625" bestFit="1" customWidth="1"/>
    <col min="3" max="3" width="11.5546875" bestFit="1" customWidth="1"/>
    <col min="4" max="4" width="7.33203125" bestFit="1" customWidth="1"/>
    <col min="5" max="5" width="11.5546875" bestFit="1" customWidth="1"/>
    <col min="6" max="6" width="9.6640625" bestFit="1" customWidth="1"/>
    <col min="7" max="7" width="15.6640625" bestFit="1" customWidth="1"/>
    <col min="8" max="8" width="11.5546875" bestFit="1" customWidth="1"/>
    <col min="9" max="9" width="15.6640625" bestFit="1" customWidth="1"/>
    <col min="10" max="10" width="12.6640625" customWidth="1"/>
    <col min="11" max="11" width="15.44140625" bestFit="1" customWidth="1"/>
    <col min="12" max="12" width="11.6640625" customWidth="1"/>
    <col min="13" max="13" width="12.5546875" customWidth="1"/>
    <col min="14" max="14" width="12.44140625" customWidth="1"/>
    <col min="15" max="15" width="16.6640625" customWidth="1"/>
    <col min="16" max="16" width="14.33203125" customWidth="1"/>
    <col min="17" max="17" width="9.44140625" customWidth="1"/>
    <col min="18" max="18" width="22.6640625" customWidth="1"/>
    <col min="19" max="19" width="13.33203125" customWidth="1"/>
    <col min="20" max="20" width="11" bestFit="1" customWidth="1"/>
    <col min="21" max="21" width="11.33203125" customWidth="1"/>
    <col min="22" max="22" width="10.33203125" bestFit="1" customWidth="1"/>
    <col min="23" max="23" width="12.33203125" customWidth="1"/>
    <col min="24" max="24" width="10.5546875" customWidth="1"/>
    <col min="25" max="25" width="21.5546875" customWidth="1"/>
    <col min="26" max="26" width="11.6640625" customWidth="1"/>
    <col min="27" max="27" width="21.33203125" customWidth="1"/>
  </cols>
  <sheetData>
    <row r="1" spans="1:27" s="28" customFormat="1" ht="43.2" x14ac:dyDescent="0.3">
      <c r="A1" s="32" t="s">
        <v>74</v>
      </c>
      <c r="B1" s="32" t="s">
        <v>1</v>
      </c>
      <c r="C1" s="32" t="s">
        <v>130</v>
      </c>
      <c r="D1" s="32" t="s">
        <v>131</v>
      </c>
      <c r="E1" s="32" t="s">
        <v>129</v>
      </c>
      <c r="F1" s="32" t="s">
        <v>132</v>
      </c>
      <c r="G1" s="32" t="s">
        <v>2</v>
      </c>
      <c r="H1" s="32" t="s">
        <v>3</v>
      </c>
      <c r="I1" s="32" t="s">
        <v>4</v>
      </c>
      <c r="J1" s="32" t="s">
        <v>5</v>
      </c>
      <c r="K1" s="32" t="s">
        <v>6</v>
      </c>
      <c r="L1" s="32" t="s">
        <v>7</v>
      </c>
      <c r="M1" s="32" t="s">
        <v>8</v>
      </c>
      <c r="N1" s="32" t="s">
        <v>9</v>
      </c>
      <c r="O1" s="32" t="s">
        <v>10</v>
      </c>
      <c r="P1" s="32" t="s">
        <v>11</v>
      </c>
      <c r="Q1" s="32" t="s">
        <v>12</v>
      </c>
      <c r="R1" s="32" t="s">
        <v>13</v>
      </c>
      <c r="S1" s="32" t="s">
        <v>14</v>
      </c>
      <c r="T1" s="32" t="s">
        <v>15</v>
      </c>
      <c r="U1" s="32" t="s">
        <v>77</v>
      </c>
      <c r="V1" s="32" t="s">
        <v>16</v>
      </c>
      <c r="W1" s="32" t="s">
        <v>17</v>
      </c>
      <c r="X1" s="32" t="s">
        <v>18</v>
      </c>
      <c r="Y1" s="32" t="s">
        <v>19</v>
      </c>
      <c r="AA1" s="32" t="s">
        <v>78</v>
      </c>
    </row>
    <row r="2" spans="1:27" x14ac:dyDescent="0.3">
      <c r="A2" s="3" t="s">
        <v>21</v>
      </c>
      <c r="B2" s="9"/>
      <c r="C2" s="52">
        <v>66</v>
      </c>
      <c r="D2" s="46">
        <v>70</v>
      </c>
      <c r="E2" s="9">
        <v>53</v>
      </c>
      <c r="F2" s="9">
        <v>87</v>
      </c>
      <c r="G2" s="9">
        <v>5</v>
      </c>
      <c r="H2" s="9">
        <v>14</v>
      </c>
      <c r="I2" s="9">
        <v>11</v>
      </c>
      <c r="J2" s="9">
        <v>15</v>
      </c>
      <c r="K2" s="9">
        <v>88</v>
      </c>
      <c r="L2" s="9">
        <v>3</v>
      </c>
      <c r="M2" s="12"/>
      <c r="N2" s="12"/>
      <c r="O2" s="12"/>
      <c r="P2" s="12"/>
      <c r="Q2" s="12"/>
      <c r="R2" s="9">
        <v>348</v>
      </c>
      <c r="S2" s="9">
        <v>65</v>
      </c>
      <c r="T2" s="17">
        <f t="shared" ref="T2:T33" si="0">SUM(C2:S2)-R2</f>
        <v>477</v>
      </c>
      <c r="U2" s="17">
        <f>C2+D2+E2+F2</f>
        <v>276</v>
      </c>
      <c r="V2" s="17">
        <f>K2</f>
        <v>88</v>
      </c>
      <c r="W2" s="17">
        <f>M2+N2</f>
        <v>0</v>
      </c>
      <c r="X2" s="17">
        <f>L2+S2</f>
        <v>68</v>
      </c>
      <c r="Y2" s="17">
        <f>G2+H2+I2+J2+O2+P2+Q2</f>
        <v>45</v>
      </c>
      <c r="AA2" s="9">
        <v>43</v>
      </c>
    </row>
    <row r="3" spans="1:27" x14ac:dyDescent="0.3">
      <c r="A3" s="3" t="s">
        <v>22</v>
      </c>
      <c r="B3" s="9"/>
      <c r="C3" s="9">
        <v>86</v>
      </c>
      <c r="D3" s="9">
        <v>72</v>
      </c>
      <c r="E3" s="9">
        <v>54</v>
      </c>
      <c r="F3" s="9">
        <v>47</v>
      </c>
      <c r="G3" s="9">
        <v>4</v>
      </c>
      <c r="H3" s="9">
        <v>13</v>
      </c>
      <c r="I3" s="9">
        <v>8</v>
      </c>
      <c r="J3" s="9">
        <v>10</v>
      </c>
      <c r="K3" s="9">
        <v>79</v>
      </c>
      <c r="L3" s="9">
        <v>9</v>
      </c>
      <c r="M3" s="12">
        <v>0</v>
      </c>
      <c r="N3" s="12">
        <v>0</v>
      </c>
      <c r="O3" s="12">
        <v>0</v>
      </c>
      <c r="P3" s="12">
        <v>0</v>
      </c>
      <c r="Q3" s="12">
        <v>0</v>
      </c>
      <c r="R3" s="9">
        <v>208</v>
      </c>
      <c r="S3" s="9">
        <v>134</v>
      </c>
      <c r="T3" s="17">
        <f t="shared" si="0"/>
        <v>516</v>
      </c>
      <c r="U3" s="17">
        <f t="shared" ref="U3:U54" si="1">C3+D3+E3+F3</f>
        <v>259</v>
      </c>
      <c r="V3" s="17">
        <f t="shared" ref="V3:V53" si="2">K3</f>
        <v>79</v>
      </c>
      <c r="W3" s="17">
        <f t="shared" ref="W3:W53" si="3">M3+N3</f>
        <v>0</v>
      </c>
      <c r="X3" s="17">
        <f t="shared" ref="X3:X53" si="4">L3+S3</f>
        <v>143</v>
      </c>
      <c r="Y3" s="17">
        <f t="shared" ref="Y3:Y53" si="5">G3+H3+I3+J3+O3+P3+Q3</f>
        <v>35</v>
      </c>
      <c r="AA3" s="9">
        <v>31</v>
      </c>
    </row>
    <row r="4" spans="1:27" x14ac:dyDescent="0.3">
      <c r="A4" s="3" t="s">
        <v>23</v>
      </c>
      <c r="B4" s="9"/>
      <c r="C4" s="9">
        <v>82</v>
      </c>
      <c r="D4" s="9">
        <v>55</v>
      </c>
      <c r="E4" s="9">
        <v>62</v>
      </c>
      <c r="F4" s="9">
        <v>58</v>
      </c>
      <c r="G4" s="9">
        <v>5</v>
      </c>
      <c r="H4" s="9">
        <v>12</v>
      </c>
      <c r="I4" s="9">
        <v>7</v>
      </c>
      <c r="J4" s="9">
        <v>4</v>
      </c>
      <c r="K4" s="9">
        <v>57</v>
      </c>
      <c r="L4" s="9">
        <v>49</v>
      </c>
      <c r="M4" s="12"/>
      <c r="N4" s="12"/>
      <c r="O4" s="12"/>
      <c r="P4" s="12"/>
      <c r="Q4" s="12"/>
      <c r="R4" s="9">
        <v>253</v>
      </c>
      <c r="S4" s="9">
        <v>93</v>
      </c>
      <c r="T4" s="17">
        <f t="shared" si="0"/>
        <v>484</v>
      </c>
      <c r="U4" s="17">
        <f t="shared" si="1"/>
        <v>257</v>
      </c>
      <c r="V4" s="17">
        <f t="shared" si="2"/>
        <v>57</v>
      </c>
      <c r="W4" s="17">
        <f t="shared" si="3"/>
        <v>0</v>
      </c>
      <c r="X4" s="17">
        <f t="shared" si="4"/>
        <v>142</v>
      </c>
      <c r="Y4" s="17">
        <f t="shared" si="5"/>
        <v>28</v>
      </c>
      <c r="AA4" s="9">
        <v>22</v>
      </c>
    </row>
    <row r="5" spans="1:27" x14ac:dyDescent="0.3">
      <c r="A5" s="3" t="s">
        <v>24</v>
      </c>
      <c r="B5" s="9"/>
      <c r="C5" s="9">
        <v>108</v>
      </c>
      <c r="D5" s="9">
        <v>58</v>
      </c>
      <c r="E5" s="9">
        <v>85</v>
      </c>
      <c r="F5" s="9">
        <v>61</v>
      </c>
      <c r="G5" s="9">
        <v>0</v>
      </c>
      <c r="H5" s="9">
        <v>13</v>
      </c>
      <c r="I5" s="9">
        <v>6</v>
      </c>
      <c r="J5" s="9">
        <v>4</v>
      </c>
      <c r="K5" s="9">
        <v>76</v>
      </c>
      <c r="L5" s="9">
        <v>25</v>
      </c>
      <c r="M5" s="12"/>
      <c r="N5" s="12"/>
      <c r="O5" s="12"/>
      <c r="P5" s="12"/>
      <c r="Q5" s="12"/>
      <c r="R5" s="9">
        <v>275</v>
      </c>
      <c r="S5" s="9">
        <v>119</v>
      </c>
      <c r="T5" s="17">
        <f t="shared" si="0"/>
        <v>555</v>
      </c>
      <c r="U5" s="17">
        <f t="shared" si="1"/>
        <v>312</v>
      </c>
      <c r="V5" s="17">
        <f t="shared" si="2"/>
        <v>76</v>
      </c>
      <c r="W5" s="17">
        <f t="shared" si="3"/>
        <v>0</v>
      </c>
      <c r="X5" s="17">
        <f t="shared" si="4"/>
        <v>144</v>
      </c>
      <c r="Y5" s="17">
        <f t="shared" si="5"/>
        <v>23</v>
      </c>
      <c r="AA5" s="9">
        <v>33</v>
      </c>
    </row>
    <row r="6" spans="1:27" x14ac:dyDescent="0.3">
      <c r="A6" s="3" t="s">
        <v>25</v>
      </c>
      <c r="B6" s="9"/>
      <c r="C6" s="9">
        <v>88</v>
      </c>
      <c r="D6" s="9">
        <v>54</v>
      </c>
      <c r="E6" s="9">
        <v>54</v>
      </c>
      <c r="F6" s="9">
        <v>29</v>
      </c>
      <c r="G6" s="9">
        <v>9</v>
      </c>
      <c r="H6" s="9">
        <v>17</v>
      </c>
      <c r="I6" s="9">
        <v>10</v>
      </c>
      <c r="J6" s="9">
        <v>12</v>
      </c>
      <c r="K6" s="9">
        <v>87</v>
      </c>
      <c r="L6" s="9">
        <v>60</v>
      </c>
      <c r="M6" s="12"/>
      <c r="N6" s="12"/>
      <c r="O6" s="12"/>
      <c r="P6" s="12"/>
      <c r="Q6" s="12"/>
      <c r="R6" s="9">
        <v>261</v>
      </c>
      <c r="S6" s="9">
        <v>100</v>
      </c>
      <c r="T6" s="17">
        <f t="shared" si="0"/>
        <v>520</v>
      </c>
      <c r="U6" s="17">
        <f t="shared" si="1"/>
        <v>225</v>
      </c>
      <c r="V6" s="17">
        <f t="shared" si="2"/>
        <v>87</v>
      </c>
      <c r="W6" s="17">
        <f t="shared" si="3"/>
        <v>0</v>
      </c>
      <c r="X6" s="17">
        <f t="shared" si="4"/>
        <v>160</v>
      </c>
      <c r="Y6" s="17">
        <f t="shared" si="5"/>
        <v>48</v>
      </c>
      <c r="AA6" s="9">
        <v>31</v>
      </c>
    </row>
    <row r="7" spans="1:27" x14ac:dyDescent="0.3">
      <c r="A7" s="3" t="s">
        <v>26</v>
      </c>
      <c r="B7" s="9"/>
      <c r="C7" s="9">
        <v>85</v>
      </c>
      <c r="D7" s="9">
        <v>100</v>
      </c>
      <c r="E7" s="9">
        <v>78</v>
      </c>
      <c r="F7" s="9">
        <v>73</v>
      </c>
      <c r="G7" s="9">
        <v>8</v>
      </c>
      <c r="H7" s="9">
        <v>6</v>
      </c>
      <c r="I7" s="9">
        <v>5</v>
      </c>
      <c r="J7" s="9">
        <v>14</v>
      </c>
      <c r="K7" s="9">
        <v>78</v>
      </c>
      <c r="L7" s="9">
        <v>69</v>
      </c>
      <c r="M7" s="12"/>
      <c r="N7" s="12"/>
      <c r="O7" s="12"/>
      <c r="P7" s="12"/>
      <c r="Q7" s="12"/>
      <c r="R7" s="9">
        <v>230</v>
      </c>
      <c r="S7" s="9">
        <v>87</v>
      </c>
      <c r="T7" s="17">
        <f t="shared" si="0"/>
        <v>603</v>
      </c>
      <c r="U7" s="17">
        <f t="shared" si="1"/>
        <v>336</v>
      </c>
      <c r="V7" s="17">
        <f t="shared" si="2"/>
        <v>78</v>
      </c>
      <c r="W7" s="17">
        <f t="shared" si="3"/>
        <v>0</v>
      </c>
      <c r="X7" s="17">
        <f t="shared" si="4"/>
        <v>156</v>
      </c>
      <c r="Y7" s="17">
        <f t="shared" si="5"/>
        <v>33</v>
      </c>
      <c r="AA7" s="9">
        <v>34</v>
      </c>
    </row>
    <row r="8" spans="1:27" x14ac:dyDescent="0.3">
      <c r="A8" s="3" t="s">
        <v>27</v>
      </c>
      <c r="B8" s="9"/>
      <c r="C8" s="9">
        <v>95</v>
      </c>
      <c r="D8" s="9">
        <v>73</v>
      </c>
      <c r="E8" s="9">
        <v>79</v>
      </c>
      <c r="F8" s="9">
        <v>64</v>
      </c>
      <c r="G8" s="9">
        <v>0</v>
      </c>
      <c r="H8" s="9">
        <v>8</v>
      </c>
      <c r="I8" s="9">
        <v>8</v>
      </c>
      <c r="J8" s="9">
        <v>17</v>
      </c>
      <c r="K8" s="9">
        <v>84</v>
      </c>
      <c r="L8" s="9">
        <v>204</v>
      </c>
      <c r="M8" s="12"/>
      <c r="N8" s="12"/>
      <c r="O8" s="12"/>
      <c r="P8" s="12"/>
      <c r="Q8" s="12"/>
      <c r="R8" s="9">
        <v>210</v>
      </c>
      <c r="S8" s="9">
        <v>93</v>
      </c>
      <c r="T8" s="17">
        <f t="shared" si="0"/>
        <v>725</v>
      </c>
      <c r="U8" s="17">
        <f t="shared" si="1"/>
        <v>311</v>
      </c>
      <c r="V8" s="17">
        <f t="shared" si="2"/>
        <v>84</v>
      </c>
      <c r="W8" s="17">
        <f t="shared" si="3"/>
        <v>0</v>
      </c>
      <c r="X8" s="17">
        <f t="shared" si="4"/>
        <v>297</v>
      </c>
      <c r="Y8" s="17">
        <f t="shared" si="5"/>
        <v>33</v>
      </c>
      <c r="AA8" s="9">
        <v>23</v>
      </c>
    </row>
    <row r="9" spans="1:27" x14ac:dyDescent="0.3">
      <c r="A9" s="3" t="s">
        <v>28</v>
      </c>
      <c r="B9" s="9"/>
      <c r="C9" s="9">
        <v>105</v>
      </c>
      <c r="D9" s="9">
        <v>137</v>
      </c>
      <c r="E9" s="9">
        <v>92</v>
      </c>
      <c r="F9" s="9">
        <v>96</v>
      </c>
      <c r="G9" s="9">
        <v>7</v>
      </c>
      <c r="H9" s="9">
        <v>25</v>
      </c>
      <c r="I9" s="9">
        <v>13</v>
      </c>
      <c r="J9" s="9">
        <v>25</v>
      </c>
      <c r="K9" s="9">
        <v>92</v>
      </c>
      <c r="L9" s="9">
        <v>6</v>
      </c>
      <c r="M9" s="12"/>
      <c r="N9" s="12"/>
      <c r="O9" s="12"/>
      <c r="P9" s="12"/>
      <c r="Q9" s="12"/>
      <c r="R9" s="9">
        <v>236</v>
      </c>
      <c r="S9" s="9">
        <v>42</v>
      </c>
      <c r="T9" s="17">
        <f t="shared" si="0"/>
        <v>640</v>
      </c>
      <c r="U9" s="17">
        <f t="shared" si="1"/>
        <v>430</v>
      </c>
      <c r="V9" s="17">
        <f t="shared" si="2"/>
        <v>92</v>
      </c>
      <c r="W9" s="17">
        <f t="shared" si="3"/>
        <v>0</v>
      </c>
      <c r="X9" s="17">
        <f t="shared" si="4"/>
        <v>48</v>
      </c>
      <c r="Y9" s="17">
        <f t="shared" si="5"/>
        <v>70</v>
      </c>
      <c r="AA9" s="9">
        <v>19</v>
      </c>
    </row>
    <row r="10" spans="1:27" x14ac:dyDescent="0.3">
      <c r="A10" s="3" t="s">
        <v>29</v>
      </c>
      <c r="B10" s="9"/>
      <c r="C10" s="9">
        <v>63</v>
      </c>
      <c r="D10" s="9">
        <v>56</v>
      </c>
      <c r="E10" s="9">
        <v>55</v>
      </c>
      <c r="F10" s="9">
        <v>48</v>
      </c>
      <c r="G10" s="9">
        <v>3</v>
      </c>
      <c r="H10" s="9">
        <v>22</v>
      </c>
      <c r="I10" s="9">
        <v>5</v>
      </c>
      <c r="J10" s="9">
        <v>104</v>
      </c>
      <c r="K10" s="9">
        <v>68</v>
      </c>
      <c r="L10" s="9">
        <v>9</v>
      </c>
      <c r="M10" s="12"/>
      <c r="N10" s="12"/>
      <c r="O10" s="12"/>
      <c r="P10" s="12"/>
      <c r="Q10" s="12"/>
      <c r="R10" s="9">
        <v>290</v>
      </c>
      <c r="S10" s="9">
        <v>49</v>
      </c>
      <c r="T10" s="17">
        <f t="shared" si="0"/>
        <v>482</v>
      </c>
      <c r="U10" s="17">
        <f t="shared" si="1"/>
        <v>222</v>
      </c>
      <c r="V10" s="17">
        <f t="shared" si="2"/>
        <v>68</v>
      </c>
      <c r="W10" s="17">
        <f t="shared" si="3"/>
        <v>0</v>
      </c>
      <c r="X10" s="17">
        <f t="shared" si="4"/>
        <v>58</v>
      </c>
      <c r="Y10" s="17">
        <f t="shared" si="5"/>
        <v>134</v>
      </c>
      <c r="AA10" s="9">
        <v>29</v>
      </c>
    </row>
    <row r="11" spans="1:27" x14ac:dyDescent="0.3">
      <c r="A11" s="3" t="s">
        <v>30</v>
      </c>
      <c r="B11" s="9"/>
      <c r="C11" s="9">
        <v>100</v>
      </c>
      <c r="D11" s="9">
        <v>78</v>
      </c>
      <c r="E11" s="9">
        <v>76</v>
      </c>
      <c r="F11" s="9">
        <v>58</v>
      </c>
      <c r="G11" s="9">
        <v>9</v>
      </c>
      <c r="H11" s="9">
        <v>24</v>
      </c>
      <c r="I11" s="9">
        <v>7</v>
      </c>
      <c r="J11" s="9">
        <v>3</v>
      </c>
      <c r="K11" s="9">
        <v>85</v>
      </c>
      <c r="L11" s="9">
        <v>12</v>
      </c>
      <c r="M11" s="12"/>
      <c r="N11" s="12"/>
      <c r="O11" s="12"/>
      <c r="P11" s="12"/>
      <c r="Q11" s="12"/>
      <c r="R11" s="9">
        <v>300</v>
      </c>
      <c r="S11" s="9">
        <v>112</v>
      </c>
      <c r="T11" s="17">
        <f t="shared" si="0"/>
        <v>564</v>
      </c>
      <c r="U11" s="17">
        <f t="shared" si="1"/>
        <v>312</v>
      </c>
      <c r="V11" s="17">
        <f t="shared" si="2"/>
        <v>85</v>
      </c>
      <c r="W11" s="17">
        <f t="shared" si="3"/>
        <v>0</v>
      </c>
      <c r="X11" s="17">
        <f t="shared" si="4"/>
        <v>124</v>
      </c>
      <c r="Y11" s="17">
        <f t="shared" si="5"/>
        <v>43</v>
      </c>
      <c r="AA11" s="9">
        <v>26</v>
      </c>
    </row>
    <row r="12" spans="1:27" x14ac:dyDescent="0.3">
      <c r="A12" s="3" t="s">
        <v>31</v>
      </c>
      <c r="B12" s="9"/>
      <c r="C12" s="9">
        <v>93</v>
      </c>
      <c r="D12" s="9">
        <v>92</v>
      </c>
      <c r="E12" s="9">
        <v>88</v>
      </c>
      <c r="F12" s="9">
        <v>66</v>
      </c>
      <c r="G12" s="9">
        <v>3</v>
      </c>
      <c r="H12" s="9">
        <v>22</v>
      </c>
      <c r="I12" s="9">
        <v>7</v>
      </c>
      <c r="J12" s="9">
        <v>1</v>
      </c>
      <c r="K12" s="9">
        <v>92</v>
      </c>
      <c r="L12" s="9">
        <v>13</v>
      </c>
      <c r="M12" s="12"/>
      <c r="N12" s="12"/>
      <c r="O12" s="12"/>
      <c r="P12" s="12"/>
      <c r="Q12" s="12"/>
      <c r="R12" s="9">
        <v>256</v>
      </c>
      <c r="S12" s="9">
        <v>71</v>
      </c>
      <c r="T12" s="17">
        <f t="shared" si="0"/>
        <v>548</v>
      </c>
      <c r="U12" s="17">
        <f t="shared" si="1"/>
        <v>339</v>
      </c>
      <c r="V12" s="17">
        <f t="shared" si="2"/>
        <v>92</v>
      </c>
      <c r="W12" s="17">
        <f t="shared" si="3"/>
        <v>0</v>
      </c>
      <c r="X12" s="17">
        <f t="shared" si="4"/>
        <v>84</v>
      </c>
      <c r="Y12" s="17">
        <f t="shared" si="5"/>
        <v>33</v>
      </c>
      <c r="AA12" s="9">
        <v>19</v>
      </c>
    </row>
    <row r="13" spans="1:27" x14ac:dyDescent="0.3">
      <c r="A13" s="3" t="s">
        <v>32</v>
      </c>
      <c r="B13" s="9"/>
      <c r="C13" s="9">
        <v>101</v>
      </c>
      <c r="D13" s="9">
        <v>139</v>
      </c>
      <c r="E13" s="9">
        <v>80</v>
      </c>
      <c r="F13" s="9">
        <v>114</v>
      </c>
      <c r="G13" s="9">
        <v>2</v>
      </c>
      <c r="H13" s="9">
        <v>16</v>
      </c>
      <c r="I13" s="9">
        <v>2</v>
      </c>
      <c r="J13" s="9">
        <v>2</v>
      </c>
      <c r="K13" s="9">
        <v>81</v>
      </c>
      <c r="L13" s="9">
        <v>15</v>
      </c>
      <c r="M13" s="12"/>
      <c r="N13" s="12"/>
      <c r="O13" s="12"/>
      <c r="P13" s="12"/>
      <c r="Q13" s="12"/>
      <c r="R13" s="9">
        <v>202</v>
      </c>
      <c r="S13" s="9">
        <v>58</v>
      </c>
      <c r="T13" s="17">
        <f t="shared" si="0"/>
        <v>610</v>
      </c>
      <c r="U13" s="17">
        <f t="shared" si="1"/>
        <v>434</v>
      </c>
      <c r="V13" s="17">
        <f t="shared" si="2"/>
        <v>81</v>
      </c>
      <c r="W13" s="17">
        <f t="shared" si="3"/>
        <v>0</v>
      </c>
      <c r="X13" s="17">
        <f t="shared" si="4"/>
        <v>73</v>
      </c>
      <c r="Y13" s="17">
        <f t="shared" si="5"/>
        <v>22</v>
      </c>
      <c r="AA13" s="9">
        <v>25</v>
      </c>
    </row>
    <row r="14" spans="1:27" x14ac:dyDescent="0.3">
      <c r="A14" s="3" t="s">
        <v>33</v>
      </c>
      <c r="B14" s="9"/>
      <c r="C14" s="9">
        <v>94</v>
      </c>
      <c r="D14" s="9">
        <v>128</v>
      </c>
      <c r="E14" s="9">
        <v>95</v>
      </c>
      <c r="F14" s="9">
        <v>80</v>
      </c>
      <c r="G14" s="9">
        <v>2</v>
      </c>
      <c r="H14" s="9">
        <v>11</v>
      </c>
      <c r="I14" s="9">
        <v>14</v>
      </c>
      <c r="J14" s="9">
        <v>1</v>
      </c>
      <c r="K14" s="9">
        <v>95</v>
      </c>
      <c r="L14" s="9">
        <v>10</v>
      </c>
      <c r="M14" s="12"/>
      <c r="N14" s="12"/>
      <c r="O14" s="12"/>
      <c r="P14" s="12"/>
      <c r="Q14" s="12"/>
      <c r="R14" s="9">
        <v>250</v>
      </c>
      <c r="S14" s="9">
        <v>92</v>
      </c>
      <c r="T14" s="17">
        <f t="shared" si="0"/>
        <v>622</v>
      </c>
      <c r="U14" s="17">
        <f t="shared" si="1"/>
        <v>397</v>
      </c>
      <c r="V14" s="17">
        <f t="shared" si="2"/>
        <v>95</v>
      </c>
      <c r="W14" s="17">
        <f t="shared" si="3"/>
        <v>0</v>
      </c>
      <c r="X14" s="17">
        <f t="shared" si="4"/>
        <v>102</v>
      </c>
      <c r="Y14" s="17">
        <f t="shared" si="5"/>
        <v>28</v>
      </c>
      <c r="AA14" s="9">
        <v>39</v>
      </c>
    </row>
    <row r="15" spans="1:27" x14ac:dyDescent="0.3">
      <c r="A15" s="3" t="s">
        <v>34</v>
      </c>
      <c r="B15" s="9"/>
      <c r="C15" s="9">
        <v>90</v>
      </c>
      <c r="D15" s="9">
        <v>86</v>
      </c>
      <c r="E15" s="9">
        <v>92</v>
      </c>
      <c r="F15" s="9">
        <v>82</v>
      </c>
      <c r="G15" s="9">
        <v>2</v>
      </c>
      <c r="H15" s="9">
        <v>19</v>
      </c>
      <c r="I15" s="9">
        <v>7</v>
      </c>
      <c r="J15" s="9">
        <v>1</v>
      </c>
      <c r="K15" s="9">
        <v>79</v>
      </c>
      <c r="L15" s="9">
        <v>12</v>
      </c>
      <c r="M15" s="12"/>
      <c r="N15" s="12"/>
      <c r="O15" s="12"/>
      <c r="P15" s="12"/>
      <c r="Q15" s="12"/>
      <c r="R15" s="9">
        <v>214</v>
      </c>
      <c r="S15" s="9">
        <v>95</v>
      </c>
      <c r="T15" s="17">
        <f t="shared" si="0"/>
        <v>565</v>
      </c>
      <c r="U15" s="17">
        <f t="shared" si="1"/>
        <v>350</v>
      </c>
      <c r="V15" s="17">
        <f t="shared" si="2"/>
        <v>79</v>
      </c>
      <c r="W15" s="17">
        <f t="shared" si="3"/>
        <v>0</v>
      </c>
      <c r="X15" s="17">
        <f t="shared" si="4"/>
        <v>107</v>
      </c>
      <c r="Y15" s="17">
        <f t="shared" si="5"/>
        <v>29</v>
      </c>
      <c r="AA15" s="9">
        <v>64</v>
      </c>
    </row>
    <row r="16" spans="1:27" x14ac:dyDescent="0.3">
      <c r="A16" s="3" t="s">
        <v>35</v>
      </c>
      <c r="B16" s="9"/>
      <c r="C16" s="9">
        <v>69</v>
      </c>
      <c r="D16" s="9">
        <v>72</v>
      </c>
      <c r="E16" s="9">
        <v>73</v>
      </c>
      <c r="F16" s="9">
        <v>68</v>
      </c>
      <c r="G16" s="9">
        <v>0</v>
      </c>
      <c r="H16" s="9">
        <v>17</v>
      </c>
      <c r="I16" s="9">
        <v>9</v>
      </c>
      <c r="J16" s="9">
        <v>2</v>
      </c>
      <c r="K16" s="9">
        <v>98</v>
      </c>
      <c r="L16" s="9">
        <v>36</v>
      </c>
      <c r="M16" s="12"/>
      <c r="N16" s="12"/>
      <c r="O16" s="12"/>
      <c r="P16" s="12"/>
      <c r="Q16" s="12"/>
      <c r="R16" s="9">
        <v>178</v>
      </c>
      <c r="S16" s="9">
        <v>93</v>
      </c>
      <c r="T16" s="17">
        <f t="shared" si="0"/>
        <v>537</v>
      </c>
      <c r="U16" s="17">
        <f t="shared" si="1"/>
        <v>282</v>
      </c>
      <c r="V16" s="17">
        <f t="shared" si="2"/>
        <v>98</v>
      </c>
      <c r="W16" s="17">
        <f t="shared" si="3"/>
        <v>0</v>
      </c>
      <c r="X16" s="17">
        <f t="shared" si="4"/>
        <v>129</v>
      </c>
      <c r="Y16" s="17">
        <f t="shared" si="5"/>
        <v>28</v>
      </c>
      <c r="AA16" s="9">
        <v>74</v>
      </c>
    </row>
    <row r="17" spans="1:27" x14ac:dyDescent="0.3">
      <c r="A17" s="3" t="s">
        <v>36</v>
      </c>
      <c r="B17" s="9"/>
      <c r="C17" s="9">
        <v>85</v>
      </c>
      <c r="D17" s="9">
        <v>74</v>
      </c>
      <c r="E17" s="9">
        <v>93</v>
      </c>
      <c r="F17" s="9">
        <v>72</v>
      </c>
      <c r="G17" s="9">
        <v>4</v>
      </c>
      <c r="H17" s="9">
        <v>11</v>
      </c>
      <c r="I17" s="9">
        <v>5</v>
      </c>
      <c r="J17" s="9">
        <v>1</v>
      </c>
      <c r="K17" s="9">
        <v>94</v>
      </c>
      <c r="L17" s="9">
        <v>113</v>
      </c>
      <c r="M17" s="12"/>
      <c r="N17" s="12"/>
      <c r="O17" s="12"/>
      <c r="P17" s="12"/>
      <c r="Q17" s="12"/>
      <c r="R17" s="9">
        <v>167</v>
      </c>
      <c r="S17" s="9">
        <v>53</v>
      </c>
      <c r="T17" s="17">
        <f t="shared" si="0"/>
        <v>605</v>
      </c>
      <c r="U17" s="17">
        <f t="shared" si="1"/>
        <v>324</v>
      </c>
      <c r="V17" s="17">
        <f t="shared" si="2"/>
        <v>94</v>
      </c>
      <c r="W17" s="17">
        <f t="shared" si="3"/>
        <v>0</v>
      </c>
      <c r="X17" s="17">
        <f t="shared" si="4"/>
        <v>166</v>
      </c>
      <c r="Y17" s="17">
        <f t="shared" si="5"/>
        <v>21</v>
      </c>
      <c r="AA17" s="9">
        <v>73</v>
      </c>
    </row>
    <row r="18" spans="1:27" x14ac:dyDescent="0.3">
      <c r="A18" s="3" t="s">
        <v>37</v>
      </c>
      <c r="B18" s="9"/>
      <c r="C18" s="9">
        <v>102</v>
      </c>
      <c r="D18" s="9">
        <v>86</v>
      </c>
      <c r="E18" s="9">
        <v>92</v>
      </c>
      <c r="F18" s="9">
        <v>83</v>
      </c>
      <c r="G18" s="9">
        <v>15</v>
      </c>
      <c r="H18" s="9">
        <v>21</v>
      </c>
      <c r="I18" s="9">
        <v>4</v>
      </c>
      <c r="J18" s="9">
        <v>10</v>
      </c>
      <c r="K18" s="9">
        <v>86</v>
      </c>
      <c r="L18" s="9">
        <v>6</v>
      </c>
      <c r="M18" s="12"/>
      <c r="N18" s="12"/>
      <c r="O18" s="12"/>
      <c r="P18" s="12"/>
      <c r="Q18" s="12"/>
      <c r="R18" s="9">
        <v>301</v>
      </c>
      <c r="S18" s="9">
        <v>78</v>
      </c>
      <c r="T18" s="17">
        <f t="shared" si="0"/>
        <v>583</v>
      </c>
      <c r="U18" s="17">
        <f t="shared" si="1"/>
        <v>363</v>
      </c>
      <c r="V18" s="17">
        <f t="shared" si="2"/>
        <v>86</v>
      </c>
      <c r="W18" s="17">
        <f t="shared" si="3"/>
        <v>0</v>
      </c>
      <c r="X18" s="17">
        <f t="shared" si="4"/>
        <v>84</v>
      </c>
      <c r="Y18" s="17">
        <f t="shared" si="5"/>
        <v>50</v>
      </c>
      <c r="AA18" s="9">
        <v>0</v>
      </c>
    </row>
    <row r="19" spans="1:27" x14ac:dyDescent="0.3">
      <c r="A19" s="3" t="s">
        <v>38</v>
      </c>
      <c r="B19" s="9"/>
      <c r="C19" s="9">
        <v>110</v>
      </c>
      <c r="D19" s="9">
        <v>90</v>
      </c>
      <c r="E19" s="9">
        <v>110</v>
      </c>
      <c r="F19" s="9">
        <v>90</v>
      </c>
      <c r="G19" s="9">
        <v>2</v>
      </c>
      <c r="H19" s="9">
        <v>6</v>
      </c>
      <c r="I19" s="9">
        <v>6</v>
      </c>
      <c r="J19" s="9">
        <v>9</v>
      </c>
      <c r="K19" s="9">
        <v>96</v>
      </c>
      <c r="L19" s="9">
        <v>4</v>
      </c>
      <c r="M19" s="12"/>
      <c r="N19" s="12"/>
      <c r="O19" s="12"/>
      <c r="P19" s="12"/>
      <c r="Q19" s="12"/>
      <c r="R19" s="9">
        <v>170</v>
      </c>
      <c r="S19" s="9">
        <v>48</v>
      </c>
      <c r="T19" s="17">
        <f t="shared" si="0"/>
        <v>571</v>
      </c>
      <c r="U19" s="17">
        <f t="shared" si="1"/>
        <v>400</v>
      </c>
      <c r="V19" s="17">
        <f t="shared" si="2"/>
        <v>96</v>
      </c>
      <c r="W19" s="17">
        <f t="shared" si="3"/>
        <v>0</v>
      </c>
      <c r="X19" s="17">
        <f t="shared" si="4"/>
        <v>52</v>
      </c>
      <c r="Y19" s="17">
        <f t="shared" si="5"/>
        <v>23</v>
      </c>
      <c r="AA19" s="9">
        <v>0</v>
      </c>
    </row>
    <row r="20" spans="1:27" x14ac:dyDescent="0.3">
      <c r="A20" s="3" t="s">
        <v>39</v>
      </c>
      <c r="B20" s="9"/>
      <c r="C20" s="9">
        <v>119</v>
      </c>
      <c r="D20" s="9">
        <v>76</v>
      </c>
      <c r="E20" s="9">
        <v>87</v>
      </c>
      <c r="F20" s="9">
        <v>72</v>
      </c>
      <c r="G20" s="9">
        <v>3</v>
      </c>
      <c r="H20" s="9">
        <v>20</v>
      </c>
      <c r="I20" s="9">
        <v>16</v>
      </c>
      <c r="J20" s="9">
        <v>3</v>
      </c>
      <c r="K20" s="9">
        <v>126</v>
      </c>
      <c r="L20" s="9">
        <v>14</v>
      </c>
      <c r="M20" s="12"/>
      <c r="N20" s="12"/>
      <c r="O20" s="12"/>
      <c r="P20" s="12"/>
      <c r="Q20" s="12"/>
      <c r="R20" s="9">
        <v>325</v>
      </c>
      <c r="S20" s="9">
        <v>97</v>
      </c>
      <c r="T20" s="17">
        <f t="shared" si="0"/>
        <v>633</v>
      </c>
      <c r="U20" s="17">
        <f t="shared" si="1"/>
        <v>354</v>
      </c>
      <c r="V20" s="17">
        <f t="shared" si="2"/>
        <v>126</v>
      </c>
      <c r="W20" s="17">
        <f t="shared" si="3"/>
        <v>0</v>
      </c>
      <c r="X20" s="17">
        <f t="shared" si="4"/>
        <v>111</v>
      </c>
      <c r="Y20" s="17">
        <f t="shared" si="5"/>
        <v>42</v>
      </c>
      <c r="AA20" s="9">
        <v>0</v>
      </c>
    </row>
    <row r="21" spans="1:27" x14ac:dyDescent="0.3">
      <c r="A21" s="3" t="s">
        <v>40</v>
      </c>
      <c r="B21" s="9"/>
      <c r="C21" s="9">
        <v>123</v>
      </c>
      <c r="D21" s="9">
        <v>97</v>
      </c>
      <c r="E21" s="9">
        <v>110</v>
      </c>
      <c r="F21" s="9">
        <v>91</v>
      </c>
      <c r="G21" s="9">
        <v>3</v>
      </c>
      <c r="H21" s="9">
        <v>15</v>
      </c>
      <c r="I21" s="9">
        <v>6</v>
      </c>
      <c r="J21" s="9">
        <v>2</v>
      </c>
      <c r="K21" s="9">
        <v>106</v>
      </c>
      <c r="L21" s="9">
        <v>16</v>
      </c>
      <c r="M21" s="12"/>
      <c r="N21" s="12"/>
      <c r="O21" s="12"/>
      <c r="P21" s="12"/>
      <c r="Q21" s="12"/>
      <c r="R21" s="9">
        <v>261</v>
      </c>
      <c r="S21" s="9">
        <v>82</v>
      </c>
      <c r="T21" s="17">
        <f t="shared" si="0"/>
        <v>651</v>
      </c>
      <c r="U21" s="17">
        <f t="shared" si="1"/>
        <v>421</v>
      </c>
      <c r="V21" s="17">
        <f t="shared" si="2"/>
        <v>106</v>
      </c>
      <c r="W21" s="17">
        <f t="shared" si="3"/>
        <v>0</v>
      </c>
      <c r="X21" s="17">
        <f t="shared" si="4"/>
        <v>98</v>
      </c>
      <c r="Y21" s="17">
        <f t="shared" si="5"/>
        <v>26</v>
      </c>
      <c r="AA21" s="9"/>
    </row>
    <row r="22" spans="1:27" x14ac:dyDescent="0.3">
      <c r="A22" s="3" t="s">
        <v>41</v>
      </c>
      <c r="B22" s="9"/>
      <c r="C22" s="9">
        <v>85</v>
      </c>
      <c r="D22" s="9">
        <v>126</v>
      </c>
      <c r="E22" s="9">
        <v>101</v>
      </c>
      <c r="F22" s="9">
        <v>128</v>
      </c>
      <c r="G22" s="9">
        <v>9</v>
      </c>
      <c r="H22" s="9">
        <v>15</v>
      </c>
      <c r="I22" s="9">
        <v>4</v>
      </c>
      <c r="J22" s="9">
        <v>0</v>
      </c>
      <c r="K22" s="9">
        <v>56</v>
      </c>
      <c r="L22" s="9">
        <v>11</v>
      </c>
      <c r="M22" s="12"/>
      <c r="N22" s="12"/>
      <c r="O22" s="12"/>
      <c r="P22" s="12"/>
      <c r="Q22" s="12"/>
      <c r="R22" s="9">
        <v>189</v>
      </c>
      <c r="S22" s="9">
        <v>45</v>
      </c>
      <c r="T22" s="17">
        <f t="shared" si="0"/>
        <v>580</v>
      </c>
      <c r="U22" s="17">
        <f t="shared" si="1"/>
        <v>440</v>
      </c>
      <c r="V22" s="17">
        <f t="shared" si="2"/>
        <v>56</v>
      </c>
      <c r="W22" s="17">
        <f t="shared" si="3"/>
        <v>0</v>
      </c>
      <c r="X22" s="17">
        <f t="shared" si="4"/>
        <v>56</v>
      </c>
      <c r="Y22" s="17">
        <f t="shared" si="5"/>
        <v>28</v>
      </c>
      <c r="AA22" s="9"/>
    </row>
    <row r="23" spans="1:27" x14ac:dyDescent="0.3">
      <c r="A23" s="3" t="s">
        <v>42</v>
      </c>
      <c r="B23" s="9"/>
      <c r="C23" s="9">
        <v>94</v>
      </c>
      <c r="D23" s="9">
        <v>94</v>
      </c>
      <c r="E23" s="9">
        <v>111</v>
      </c>
      <c r="F23" s="9">
        <v>118</v>
      </c>
      <c r="G23" s="9">
        <v>0</v>
      </c>
      <c r="H23" s="9">
        <v>29</v>
      </c>
      <c r="I23" s="9">
        <v>16</v>
      </c>
      <c r="J23" s="9">
        <v>0</v>
      </c>
      <c r="K23" s="9">
        <v>113</v>
      </c>
      <c r="L23" s="9">
        <v>17</v>
      </c>
      <c r="M23" s="12"/>
      <c r="N23" s="12"/>
      <c r="O23" s="12"/>
      <c r="P23" s="12"/>
      <c r="Q23" s="12"/>
      <c r="R23" s="9">
        <v>336</v>
      </c>
      <c r="S23" s="9">
        <v>42</v>
      </c>
      <c r="T23" s="17">
        <f t="shared" si="0"/>
        <v>634</v>
      </c>
      <c r="U23" s="17">
        <f t="shared" si="1"/>
        <v>417</v>
      </c>
      <c r="V23" s="17">
        <f t="shared" si="2"/>
        <v>113</v>
      </c>
      <c r="W23" s="17">
        <f t="shared" si="3"/>
        <v>0</v>
      </c>
      <c r="X23" s="17">
        <f t="shared" si="4"/>
        <v>59</v>
      </c>
      <c r="Y23" s="17">
        <f t="shared" si="5"/>
        <v>45</v>
      </c>
      <c r="AA23" s="9"/>
    </row>
    <row r="24" spans="1:27" x14ac:dyDescent="0.3">
      <c r="A24" s="3" t="s">
        <v>43</v>
      </c>
      <c r="B24" s="9"/>
      <c r="C24" s="9">
        <v>103</v>
      </c>
      <c r="D24" s="9">
        <v>93</v>
      </c>
      <c r="E24" s="9">
        <v>94</v>
      </c>
      <c r="F24" s="9">
        <v>101</v>
      </c>
      <c r="G24" s="9">
        <v>8</v>
      </c>
      <c r="H24" s="9">
        <v>33</v>
      </c>
      <c r="I24" s="9">
        <v>10</v>
      </c>
      <c r="J24" s="9">
        <v>1</v>
      </c>
      <c r="K24" s="9">
        <v>105</v>
      </c>
      <c r="L24" s="9">
        <v>5</v>
      </c>
      <c r="M24" s="12"/>
      <c r="N24" s="12"/>
      <c r="O24" s="12"/>
      <c r="P24" s="12"/>
      <c r="Q24" s="12"/>
      <c r="R24" s="9">
        <v>258</v>
      </c>
      <c r="S24" s="9">
        <v>83</v>
      </c>
      <c r="T24" s="17">
        <f t="shared" si="0"/>
        <v>636</v>
      </c>
      <c r="U24" s="17">
        <f t="shared" si="1"/>
        <v>391</v>
      </c>
      <c r="V24" s="17">
        <f t="shared" si="2"/>
        <v>105</v>
      </c>
      <c r="W24" s="17">
        <f t="shared" si="3"/>
        <v>0</v>
      </c>
      <c r="X24" s="17">
        <f t="shared" si="4"/>
        <v>88</v>
      </c>
      <c r="Y24" s="17">
        <f t="shared" si="5"/>
        <v>52</v>
      </c>
      <c r="AA24" s="9"/>
    </row>
    <row r="25" spans="1:27" x14ac:dyDescent="0.3">
      <c r="A25" s="3" t="s">
        <v>44</v>
      </c>
      <c r="B25" s="9"/>
      <c r="C25" s="9">
        <v>98</v>
      </c>
      <c r="D25" s="9">
        <v>70</v>
      </c>
      <c r="E25" s="9">
        <v>86</v>
      </c>
      <c r="F25" s="9">
        <v>76</v>
      </c>
      <c r="G25" s="9">
        <v>6</v>
      </c>
      <c r="H25" s="9">
        <v>33</v>
      </c>
      <c r="I25" s="9">
        <v>6</v>
      </c>
      <c r="J25" s="9">
        <v>1</v>
      </c>
      <c r="K25" s="9">
        <v>109</v>
      </c>
      <c r="L25" s="9">
        <v>5</v>
      </c>
      <c r="M25" s="12"/>
      <c r="N25" s="12"/>
      <c r="O25" s="12"/>
      <c r="P25" s="12"/>
      <c r="Q25" s="12"/>
      <c r="R25" s="9">
        <v>297</v>
      </c>
      <c r="S25" s="9">
        <v>93</v>
      </c>
      <c r="T25" s="17">
        <f t="shared" si="0"/>
        <v>583</v>
      </c>
      <c r="U25" s="17">
        <f t="shared" si="1"/>
        <v>330</v>
      </c>
      <c r="V25" s="17">
        <f t="shared" si="2"/>
        <v>109</v>
      </c>
      <c r="W25" s="17">
        <f t="shared" si="3"/>
        <v>0</v>
      </c>
      <c r="X25" s="17">
        <f t="shared" si="4"/>
        <v>98</v>
      </c>
      <c r="Y25" s="17">
        <f t="shared" si="5"/>
        <v>46</v>
      </c>
      <c r="AA25" s="9"/>
    </row>
    <row r="26" spans="1:27" x14ac:dyDescent="0.3">
      <c r="A26" s="3" t="s">
        <v>45</v>
      </c>
      <c r="B26" s="9"/>
      <c r="C26" s="9">
        <v>106</v>
      </c>
      <c r="D26" s="9">
        <v>101</v>
      </c>
      <c r="E26" s="9">
        <v>118</v>
      </c>
      <c r="F26" s="9">
        <v>104</v>
      </c>
      <c r="G26" s="9">
        <v>19</v>
      </c>
      <c r="H26" s="9">
        <v>42</v>
      </c>
      <c r="I26" s="9">
        <v>9</v>
      </c>
      <c r="J26" s="9">
        <v>2</v>
      </c>
      <c r="K26" s="9">
        <v>133</v>
      </c>
      <c r="L26" s="9">
        <v>15</v>
      </c>
      <c r="M26" s="12"/>
      <c r="N26" s="12"/>
      <c r="O26" s="12"/>
      <c r="P26" s="12"/>
      <c r="Q26" s="12"/>
      <c r="R26" s="9">
        <v>281</v>
      </c>
      <c r="S26" s="9">
        <v>90</v>
      </c>
      <c r="T26" s="17">
        <f t="shared" si="0"/>
        <v>739</v>
      </c>
      <c r="U26" s="17">
        <f t="shared" si="1"/>
        <v>429</v>
      </c>
      <c r="V26" s="17">
        <f t="shared" si="2"/>
        <v>133</v>
      </c>
      <c r="W26" s="17">
        <f t="shared" si="3"/>
        <v>0</v>
      </c>
      <c r="X26" s="17">
        <f t="shared" si="4"/>
        <v>105</v>
      </c>
      <c r="Y26" s="17">
        <f t="shared" si="5"/>
        <v>72</v>
      </c>
      <c r="AA26" s="9"/>
    </row>
    <row r="27" spans="1:27" x14ac:dyDescent="0.3">
      <c r="A27" s="3" t="s">
        <v>46</v>
      </c>
      <c r="B27" s="9"/>
      <c r="C27" s="9">
        <v>55</v>
      </c>
      <c r="D27" s="9">
        <v>79</v>
      </c>
      <c r="E27" s="9">
        <v>66</v>
      </c>
      <c r="F27" s="9">
        <v>65</v>
      </c>
      <c r="G27" s="9">
        <v>5</v>
      </c>
      <c r="H27" s="9">
        <v>61</v>
      </c>
      <c r="I27" s="9">
        <v>10</v>
      </c>
      <c r="J27" s="9">
        <v>2</v>
      </c>
      <c r="K27" s="9">
        <v>119</v>
      </c>
      <c r="L27" s="9">
        <v>13</v>
      </c>
      <c r="M27" s="12"/>
      <c r="N27" s="12"/>
      <c r="O27" s="12"/>
      <c r="P27" s="12"/>
      <c r="Q27" s="12"/>
      <c r="R27" s="9">
        <v>297</v>
      </c>
      <c r="S27" s="9">
        <v>124</v>
      </c>
      <c r="T27" s="17">
        <f t="shared" si="0"/>
        <v>599</v>
      </c>
      <c r="U27" s="17">
        <f t="shared" si="1"/>
        <v>265</v>
      </c>
      <c r="V27" s="17">
        <f t="shared" si="2"/>
        <v>119</v>
      </c>
      <c r="W27" s="17">
        <f t="shared" si="3"/>
        <v>0</v>
      </c>
      <c r="X27" s="17">
        <f t="shared" si="4"/>
        <v>137</v>
      </c>
      <c r="Y27" s="17">
        <f t="shared" si="5"/>
        <v>78</v>
      </c>
      <c r="AA27" s="9"/>
    </row>
    <row r="28" spans="1:27" x14ac:dyDescent="0.3">
      <c r="A28" s="3" t="s">
        <v>47</v>
      </c>
      <c r="B28" s="9"/>
      <c r="C28" s="9">
        <v>72</v>
      </c>
      <c r="D28" s="9">
        <v>89</v>
      </c>
      <c r="E28" s="9">
        <v>71</v>
      </c>
      <c r="F28" s="9">
        <v>79</v>
      </c>
      <c r="G28" s="9">
        <v>10</v>
      </c>
      <c r="H28" s="9">
        <v>34</v>
      </c>
      <c r="I28" s="9">
        <v>6</v>
      </c>
      <c r="J28" s="9">
        <v>0</v>
      </c>
      <c r="K28" s="9">
        <v>93</v>
      </c>
      <c r="L28" s="9">
        <v>8</v>
      </c>
      <c r="M28" s="12"/>
      <c r="N28" s="12"/>
      <c r="O28" s="12"/>
      <c r="P28" s="12"/>
      <c r="Q28" s="12"/>
      <c r="R28" s="9">
        <v>302</v>
      </c>
      <c r="S28" s="9">
        <v>72</v>
      </c>
      <c r="T28" s="17">
        <f t="shared" si="0"/>
        <v>534</v>
      </c>
      <c r="U28" s="17">
        <f t="shared" si="1"/>
        <v>311</v>
      </c>
      <c r="V28" s="17">
        <f t="shared" si="2"/>
        <v>93</v>
      </c>
      <c r="W28" s="17">
        <f t="shared" si="3"/>
        <v>0</v>
      </c>
      <c r="X28" s="17">
        <f t="shared" si="4"/>
        <v>80</v>
      </c>
      <c r="Y28" s="17">
        <f t="shared" si="5"/>
        <v>50</v>
      </c>
      <c r="AA28" s="9"/>
    </row>
    <row r="29" spans="1:27" x14ac:dyDescent="0.3">
      <c r="A29" s="3" t="s">
        <v>48</v>
      </c>
      <c r="B29" s="9"/>
      <c r="C29" s="9">
        <v>93</v>
      </c>
      <c r="D29" s="9">
        <v>89</v>
      </c>
      <c r="E29" s="9">
        <v>84</v>
      </c>
      <c r="F29" s="9">
        <v>75</v>
      </c>
      <c r="G29" s="9">
        <v>2</v>
      </c>
      <c r="H29" s="9">
        <v>49</v>
      </c>
      <c r="I29" s="9">
        <v>2</v>
      </c>
      <c r="J29" s="9">
        <v>0</v>
      </c>
      <c r="K29" s="9">
        <v>67</v>
      </c>
      <c r="L29" s="9">
        <v>3</v>
      </c>
      <c r="M29" s="12"/>
      <c r="N29" s="12"/>
      <c r="O29" s="12"/>
      <c r="P29" s="12"/>
      <c r="Q29" s="12"/>
      <c r="R29" s="9">
        <v>190</v>
      </c>
      <c r="S29" s="9">
        <v>49</v>
      </c>
      <c r="T29" s="17">
        <f t="shared" si="0"/>
        <v>513</v>
      </c>
      <c r="U29" s="17">
        <f t="shared" si="1"/>
        <v>341</v>
      </c>
      <c r="V29" s="17">
        <f t="shared" si="2"/>
        <v>67</v>
      </c>
      <c r="W29" s="17">
        <f t="shared" si="3"/>
        <v>0</v>
      </c>
      <c r="X29" s="17">
        <f t="shared" si="4"/>
        <v>52</v>
      </c>
      <c r="Y29" s="17">
        <f t="shared" si="5"/>
        <v>53</v>
      </c>
      <c r="AA29" s="9"/>
    </row>
    <row r="30" spans="1:27" x14ac:dyDescent="0.3">
      <c r="A30" s="3" t="s">
        <v>49</v>
      </c>
      <c r="B30" s="9"/>
      <c r="C30" s="9">
        <v>65</v>
      </c>
      <c r="D30" s="9">
        <v>80</v>
      </c>
      <c r="E30" s="9">
        <v>79</v>
      </c>
      <c r="F30" s="9">
        <v>88</v>
      </c>
      <c r="G30" s="9">
        <v>0</v>
      </c>
      <c r="H30" s="9">
        <v>47</v>
      </c>
      <c r="I30" s="9">
        <v>9</v>
      </c>
      <c r="J30" s="9">
        <v>0</v>
      </c>
      <c r="K30" s="9">
        <v>86</v>
      </c>
      <c r="L30" s="9">
        <v>1</v>
      </c>
      <c r="M30" s="12"/>
      <c r="N30" s="12"/>
      <c r="O30" s="12"/>
      <c r="P30" s="12"/>
      <c r="Q30" s="12"/>
      <c r="R30" s="9">
        <v>238</v>
      </c>
      <c r="S30" s="9">
        <v>75</v>
      </c>
      <c r="T30" s="17">
        <f t="shared" si="0"/>
        <v>530</v>
      </c>
      <c r="U30" s="17">
        <f t="shared" si="1"/>
        <v>312</v>
      </c>
      <c r="V30" s="17">
        <f t="shared" si="2"/>
        <v>86</v>
      </c>
      <c r="W30" s="17">
        <f t="shared" si="3"/>
        <v>0</v>
      </c>
      <c r="X30" s="17">
        <f t="shared" si="4"/>
        <v>76</v>
      </c>
      <c r="Y30" s="17">
        <f t="shared" si="5"/>
        <v>56</v>
      </c>
      <c r="AA30" s="9"/>
    </row>
    <row r="31" spans="1:27" x14ac:dyDescent="0.3">
      <c r="A31" s="3" t="s">
        <v>50</v>
      </c>
      <c r="B31" s="9"/>
      <c r="C31" s="9">
        <v>76</v>
      </c>
      <c r="D31" s="9">
        <v>81</v>
      </c>
      <c r="E31" s="9">
        <v>79</v>
      </c>
      <c r="F31" s="9">
        <v>83</v>
      </c>
      <c r="G31" s="9">
        <v>3</v>
      </c>
      <c r="H31" s="9">
        <v>39</v>
      </c>
      <c r="I31" s="9">
        <v>5</v>
      </c>
      <c r="J31" s="9"/>
      <c r="K31" s="9">
        <v>69</v>
      </c>
      <c r="L31" s="9">
        <v>5</v>
      </c>
      <c r="M31" s="12"/>
      <c r="N31" s="12"/>
      <c r="O31" s="12"/>
      <c r="P31" s="12"/>
      <c r="Q31" s="12"/>
      <c r="R31" s="9">
        <v>196</v>
      </c>
      <c r="S31" s="9">
        <v>38</v>
      </c>
      <c r="T31" s="17">
        <f t="shared" si="0"/>
        <v>478</v>
      </c>
      <c r="U31" s="17">
        <f t="shared" si="1"/>
        <v>319</v>
      </c>
      <c r="V31" s="17">
        <f t="shared" si="2"/>
        <v>69</v>
      </c>
      <c r="W31" s="17">
        <f t="shared" si="3"/>
        <v>0</v>
      </c>
      <c r="X31" s="17">
        <f t="shared" si="4"/>
        <v>43</v>
      </c>
      <c r="Y31" s="17">
        <f t="shared" si="5"/>
        <v>47</v>
      </c>
      <c r="AA31" s="9"/>
    </row>
    <row r="32" spans="1:27" x14ac:dyDescent="0.3">
      <c r="A32" s="3" t="s">
        <v>51</v>
      </c>
      <c r="B32" s="9"/>
      <c r="C32" s="9">
        <v>61</v>
      </c>
      <c r="D32" s="9">
        <v>70</v>
      </c>
      <c r="E32" s="9">
        <v>65</v>
      </c>
      <c r="F32" s="9">
        <v>51</v>
      </c>
      <c r="G32" s="9">
        <v>4</v>
      </c>
      <c r="H32" s="9">
        <v>44</v>
      </c>
      <c r="I32" s="9">
        <v>7</v>
      </c>
      <c r="J32" s="9"/>
      <c r="K32" s="9">
        <v>70</v>
      </c>
      <c r="L32" s="9">
        <v>2</v>
      </c>
      <c r="M32" s="12"/>
      <c r="N32" s="12"/>
      <c r="O32" s="12"/>
      <c r="P32" s="12"/>
      <c r="Q32" s="12"/>
      <c r="R32" s="9">
        <v>197</v>
      </c>
      <c r="S32" s="9">
        <v>60</v>
      </c>
      <c r="T32" s="17">
        <f t="shared" si="0"/>
        <v>434</v>
      </c>
      <c r="U32" s="17">
        <f t="shared" si="1"/>
        <v>247</v>
      </c>
      <c r="V32" s="17">
        <f t="shared" si="2"/>
        <v>70</v>
      </c>
      <c r="W32" s="17">
        <f t="shared" si="3"/>
        <v>0</v>
      </c>
      <c r="X32" s="17">
        <f t="shared" si="4"/>
        <v>62</v>
      </c>
      <c r="Y32" s="17">
        <f t="shared" si="5"/>
        <v>55</v>
      </c>
      <c r="AA32" s="9"/>
    </row>
    <row r="33" spans="1:27" x14ac:dyDescent="0.3">
      <c r="A33" s="3" t="s">
        <v>52</v>
      </c>
      <c r="B33" s="9"/>
      <c r="C33" s="9">
        <v>72</v>
      </c>
      <c r="D33" s="9">
        <v>156</v>
      </c>
      <c r="E33" s="9">
        <v>81</v>
      </c>
      <c r="F33" s="9">
        <v>80</v>
      </c>
      <c r="G33" s="9"/>
      <c r="H33" s="9">
        <v>28</v>
      </c>
      <c r="I33" s="9">
        <v>3</v>
      </c>
      <c r="J33" s="9"/>
      <c r="K33" s="9">
        <v>76</v>
      </c>
      <c r="L33" s="9">
        <v>1</v>
      </c>
      <c r="M33" s="12"/>
      <c r="N33" s="12"/>
      <c r="O33" s="12"/>
      <c r="P33" s="12"/>
      <c r="Q33" s="12"/>
      <c r="R33" s="9">
        <v>198</v>
      </c>
      <c r="S33" s="9">
        <v>58</v>
      </c>
      <c r="T33" s="17">
        <f t="shared" si="0"/>
        <v>555</v>
      </c>
      <c r="U33" s="17">
        <f t="shared" si="1"/>
        <v>389</v>
      </c>
      <c r="V33" s="17">
        <f t="shared" si="2"/>
        <v>76</v>
      </c>
      <c r="W33" s="17">
        <f t="shared" si="3"/>
        <v>0</v>
      </c>
      <c r="X33" s="17">
        <f t="shared" si="4"/>
        <v>59</v>
      </c>
      <c r="Y33" s="17">
        <f t="shared" si="5"/>
        <v>31</v>
      </c>
      <c r="AA33" s="9"/>
    </row>
    <row r="34" spans="1:27" x14ac:dyDescent="0.3">
      <c r="A34" s="3" t="s">
        <v>53</v>
      </c>
      <c r="B34" s="9"/>
      <c r="C34" s="9">
        <v>142</v>
      </c>
      <c r="D34" s="9">
        <v>122</v>
      </c>
      <c r="E34" s="9">
        <v>149</v>
      </c>
      <c r="F34" s="9">
        <v>151</v>
      </c>
      <c r="G34" s="9">
        <v>1</v>
      </c>
      <c r="H34" s="9">
        <v>35</v>
      </c>
      <c r="I34" s="9"/>
      <c r="J34" s="9"/>
      <c r="K34" s="9">
        <v>106</v>
      </c>
      <c r="L34" s="9"/>
      <c r="M34" s="12"/>
      <c r="N34" s="12"/>
      <c r="O34" s="12"/>
      <c r="P34" s="12"/>
      <c r="Q34" s="12"/>
      <c r="R34" s="9">
        <v>195</v>
      </c>
      <c r="S34" s="9"/>
      <c r="T34" s="17">
        <f t="shared" ref="T34:T53" si="6">SUM(C34:S34)-R34</f>
        <v>706</v>
      </c>
      <c r="U34" s="17">
        <f t="shared" si="1"/>
        <v>564</v>
      </c>
      <c r="V34" s="17">
        <f t="shared" si="2"/>
        <v>106</v>
      </c>
      <c r="W34" s="17">
        <f t="shared" si="3"/>
        <v>0</v>
      </c>
      <c r="X34" s="17">
        <f t="shared" si="4"/>
        <v>0</v>
      </c>
      <c r="Y34" s="17">
        <f t="shared" si="5"/>
        <v>36</v>
      </c>
      <c r="AA34" s="9"/>
    </row>
    <row r="35" spans="1:27" x14ac:dyDescent="0.3">
      <c r="A35" s="3" t="s">
        <v>54</v>
      </c>
      <c r="B35" s="9"/>
      <c r="C35" s="9">
        <v>108</v>
      </c>
      <c r="D35" s="9">
        <v>83</v>
      </c>
      <c r="E35" s="9">
        <v>125</v>
      </c>
      <c r="F35" s="9">
        <v>94</v>
      </c>
      <c r="G35" s="9">
        <v>7</v>
      </c>
      <c r="H35" s="9">
        <v>20</v>
      </c>
      <c r="I35" s="9">
        <v>5</v>
      </c>
      <c r="J35" s="9">
        <v>2</v>
      </c>
      <c r="K35" s="9">
        <v>108</v>
      </c>
      <c r="L35" s="9">
        <v>21</v>
      </c>
      <c r="M35" s="12"/>
      <c r="N35" s="12"/>
      <c r="O35" s="12"/>
      <c r="P35" s="12"/>
      <c r="Q35" s="12"/>
      <c r="R35" s="9">
        <v>212</v>
      </c>
      <c r="S35" s="9">
        <v>11</v>
      </c>
      <c r="T35" s="17">
        <f t="shared" si="6"/>
        <v>584</v>
      </c>
      <c r="U35" s="17">
        <f t="shared" si="1"/>
        <v>410</v>
      </c>
      <c r="V35" s="17">
        <f t="shared" si="2"/>
        <v>108</v>
      </c>
      <c r="W35" s="17">
        <f t="shared" si="3"/>
        <v>0</v>
      </c>
      <c r="X35" s="17">
        <f t="shared" si="4"/>
        <v>32</v>
      </c>
      <c r="Y35" s="17">
        <f t="shared" si="5"/>
        <v>34</v>
      </c>
      <c r="AA35" s="9"/>
    </row>
    <row r="36" spans="1:27" x14ac:dyDescent="0.3">
      <c r="A36" s="3" t="s">
        <v>55</v>
      </c>
      <c r="B36" s="9"/>
      <c r="C36" s="9">
        <v>125</v>
      </c>
      <c r="D36" s="9">
        <v>84</v>
      </c>
      <c r="E36" s="9">
        <v>103</v>
      </c>
      <c r="F36" s="9">
        <v>98</v>
      </c>
      <c r="G36" s="9">
        <v>3</v>
      </c>
      <c r="H36" s="9">
        <v>9</v>
      </c>
      <c r="I36" s="9">
        <v>14</v>
      </c>
      <c r="J36" s="9"/>
      <c r="K36" s="9">
        <v>96</v>
      </c>
      <c r="L36" s="42">
        <v>51</v>
      </c>
      <c r="M36" s="12"/>
      <c r="N36" s="12"/>
      <c r="O36" s="12"/>
      <c r="P36" s="12"/>
      <c r="Q36" s="12"/>
      <c r="R36" s="9">
        <v>295</v>
      </c>
      <c r="S36" s="9">
        <v>16</v>
      </c>
      <c r="T36" s="17">
        <f t="shared" si="6"/>
        <v>599</v>
      </c>
      <c r="U36" s="17">
        <f t="shared" si="1"/>
        <v>410</v>
      </c>
      <c r="V36" s="17">
        <f t="shared" si="2"/>
        <v>96</v>
      </c>
      <c r="W36" s="17">
        <f t="shared" si="3"/>
        <v>0</v>
      </c>
      <c r="X36" s="17">
        <f t="shared" si="4"/>
        <v>67</v>
      </c>
      <c r="Y36" s="17">
        <f t="shared" si="5"/>
        <v>26</v>
      </c>
      <c r="AA36" s="9"/>
    </row>
    <row r="37" spans="1:27" x14ac:dyDescent="0.3">
      <c r="A37" s="3" t="s">
        <v>56</v>
      </c>
      <c r="B37" s="9"/>
      <c r="C37" s="9">
        <v>146</v>
      </c>
      <c r="D37" s="9">
        <v>102</v>
      </c>
      <c r="E37" s="9">
        <v>120</v>
      </c>
      <c r="F37" s="9">
        <v>86</v>
      </c>
      <c r="G37" s="9">
        <v>9</v>
      </c>
      <c r="H37" s="9">
        <v>20</v>
      </c>
      <c r="I37" s="9">
        <v>6</v>
      </c>
      <c r="J37" s="9"/>
      <c r="K37" s="9">
        <v>92</v>
      </c>
      <c r="L37" s="9">
        <v>35</v>
      </c>
      <c r="M37" s="12"/>
      <c r="N37" s="12"/>
      <c r="O37" s="12"/>
      <c r="P37" s="12"/>
      <c r="Q37" s="12"/>
      <c r="R37" s="9">
        <v>374</v>
      </c>
      <c r="S37" s="9">
        <v>14</v>
      </c>
      <c r="T37" s="17">
        <f t="shared" si="6"/>
        <v>630</v>
      </c>
      <c r="U37" s="17">
        <f t="shared" si="1"/>
        <v>454</v>
      </c>
      <c r="V37" s="17">
        <f t="shared" si="2"/>
        <v>92</v>
      </c>
      <c r="W37" s="17">
        <f t="shared" si="3"/>
        <v>0</v>
      </c>
      <c r="X37" s="17">
        <f t="shared" si="4"/>
        <v>49</v>
      </c>
      <c r="Y37" s="17">
        <f t="shared" si="5"/>
        <v>35</v>
      </c>
      <c r="AA37" s="9"/>
    </row>
    <row r="38" spans="1:27" x14ac:dyDescent="0.3">
      <c r="A38" s="3" t="s">
        <v>57</v>
      </c>
      <c r="B38" s="9"/>
      <c r="C38" s="9">
        <v>120</v>
      </c>
      <c r="D38" s="9">
        <v>112</v>
      </c>
      <c r="E38" s="9">
        <v>122</v>
      </c>
      <c r="F38" s="9">
        <v>122</v>
      </c>
      <c r="G38" s="9">
        <v>2</v>
      </c>
      <c r="H38" s="9">
        <v>22</v>
      </c>
      <c r="I38" s="9">
        <v>7</v>
      </c>
      <c r="J38" s="9"/>
      <c r="K38" s="9">
        <v>115</v>
      </c>
      <c r="L38" s="37">
        <v>20</v>
      </c>
      <c r="M38" s="12"/>
      <c r="N38" s="12"/>
      <c r="O38" s="12"/>
      <c r="P38" s="12"/>
      <c r="Q38" s="12"/>
      <c r="R38" s="9">
        <v>216</v>
      </c>
      <c r="S38" s="9">
        <v>9</v>
      </c>
      <c r="T38" s="17">
        <f t="shared" si="6"/>
        <v>651</v>
      </c>
      <c r="U38" s="17">
        <f t="shared" si="1"/>
        <v>476</v>
      </c>
      <c r="V38" s="17">
        <f t="shared" si="2"/>
        <v>115</v>
      </c>
      <c r="W38" s="17">
        <f t="shared" si="3"/>
        <v>0</v>
      </c>
      <c r="X38" s="17">
        <f t="shared" si="4"/>
        <v>29</v>
      </c>
      <c r="Y38" s="17">
        <f t="shared" si="5"/>
        <v>31</v>
      </c>
      <c r="AA38" s="9"/>
    </row>
    <row r="39" spans="1:27" x14ac:dyDescent="0.3">
      <c r="A39" s="3" t="s">
        <v>58</v>
      </c>
      <c r="B39" s="9"/>
      <c r="C39" s="9">
        <v>133</v>
      </c>
      <c r="D39" s="9">
        <v>94</v>
      </c>
      <c r="E39" s="9">
        <v>111</v>
      </c>
      <c r="F39" s="9">
        <v>110</v>
      </c>
      <c r="G39" s="9">
        <v>4</v>
      </c>
      <c r="H39" s="9">
        <v>23</v>
      </c>
      <c r="I39" s="9">
        <v>11</v>
      </c>
      <c r="J39" s="9"/>
      <c r="K39" s="9">
        <v>123</v>
      </c>
      <c r="L39" s="9">
        <v>5</v>
      </c>
      <c r="M39" s="12"/>
      <c r="N39" s="12"/>
      <c r="O39" s="12"/>
      <c r="P39" s="12"/>
      <c r="Q39" s="12"/>
      <c r="R39" s="9">
        <v>212</v>
      </c>
      <c r="S39" s="9">
        <v>0</v>
      </c>
      <c r="T39" s="17">
        <f t="shared" si="6"/>
        <v>614</v>
      </c>
      <c r="U39" s="17">
        <f t="shared" si="1"/>
        <v>448</v>
      </c>
      <c r="V39" s="17">
        <f t="shared" si="2"/>
        <v>123</v>
      </c>
      <c r="W39" s="17">
        <f t="shared" si="3"/>
        <v>0</v>
      </c>
      <c r="X39" s="17">
        <f t="shared" si="4"/>
        <v>5</v>
      </c>
      <c r="Y39" s="17">
        <f t="shared" si="5"/>
        <v>38</v>
      </c>
      <c r="AA39" s="9"/>
    </row>
    <row r="40" spans="1:27" x14ac:dyDescent="0.3">
      <c r="A40" s="3" t="s">
        <v>59</v>
      </c>
      <c r="B40" s="9"/>
      <c r="C40" s="9">
        <v>116</v>
      </c>
      <c r="D40" s="9">
        <v>129</v>
      </c>
      <c r="E40" s="9">
        <v>99</v>
      </c>
      <c r="F40" s="9">
        <v>120</v>
      </c>
      <c r="G40" s="9">
        <v>7</v>
      </c>
      <c r="H40" s="9">
        <v>20</v>
      </c>
      <c r="I40" s="9">
        <v>7</v>
      </c>
      <c r="J40" s="9"/>
      <c r="K40" s="9">
        <v>86</v>
      </c>
      <c r="L40" s="9">
        <v>4</v>
      </c>
      <c r="M40" s="12"/>
      <c r="N40" s="12"/>
      <c r="O40" s="12"/>
      <c r="P40" s="12"/>
      <c r="Q40" s="12"/>
      <c r="R40" s="9">
        <v>213</v>
      </c>
      <c r="S40" s="9">
        <v>1</v>
      </c>
      <c r="T40" s="17">
        <f t="shared" si="6"/>
        <v>589</v>
      </c>
      <c r="U40" s="17">
        <f t="shared" si="1"/>
        <v>464</v>
      </c>
      <c r="V40" s="17">
        <f t="shared" si="2"/>
        <v>86</v>
      </c>
      <c r="W40" s="17">
        <f t="shared" si="3"/>
        <v>0</v>
      </c>
      <c r="X40" s="17">
        <f t="shared" si="4"/>
        <v>5</v>
      </c>
      <c r="Y40" s="17">
        <f t="shared" si="5"/>
        <v>34</v>
      </c>
      <c r="AA40" s="9">
        <v>93</v>
      </c>
    </row>
    <row r="41" spans="1:27" x14ac:dyDescent="0.3">
      <c r="A41" s="3" t="s">
        <v>60</v>
      </c>
      <c r="B41" s="9"/>
      <c r="C41" s="9">
        <v>80</v>
      </c>
      <c r="D41" s="9">
        <v>104</v>
      </c>
      <c r="E41" s="9">
        <v>120</v>
      </c>
      <c r="F41" s="9">
        <v>99</v>
      </c>
      <c r="G41" s="9">
        <v>1</v>
      </c>
      <c r="H41" s="9">
        <v>23</v>
      </c>
      <c r="I41" s="9">
        <v>11</v>
      </c>
      <c r="J41" s="9"/>
      <c r="K41" s="9">
        <v>114</v>
      </c>
      <c r="L41" s="9">
        <v>2</v>
      </c>
      <c r="M41" s="12"/>
      <c r="N41" s="12"/>
      <c r="O41" s="12"/>
      <c r="P41" s="12"/>
      <c r="Q41" s="12"/>
      <c r="R41" s="9">
        <v>249</v>
      </c>
      <c r="S41" s="9"/>
      <c r="T41" s="17">
        <f t="shared" si="6"/>
        <v>554</v>
      </c>
      <c r="U41" s="17">
        <f t="shared" si="1"/>
        <v>403</v>
      </c>
      <c r="V41" s="17">
        <f t="shared" si="2"/>
        <v>114</v>
      </c>
      <c r="W41" s="17">
        <f t="shared" si="3"/>
        <v>0</v>
      </c>
      <c r="X41" s="17">
        <f t="shared" si="4"/>
        <v>2</v>
      </c>
      <c r="Y41" s="17">
        <f t="shared" si="5"/>
        <v>35</v>
      </c>
      <c r="AA41" s="9">
        <v>93</v>
      </c>
    </row>
    <row r="42" spans="1:27" x14ac:dyDescent="0.3">
      <c r="A42" s="3" t="s">
        <v>61</v>
      </c>
      <c r="B42" s="9"/>
      <c r="C42" s="9">
        <v>72</v>
      </c>
      <c r="D42" s="9">
        <v>77</v>
      </c>
      <c r="E42" s="9">
        <v>83</v>
      </c>
      <c r="F42" s="9">
        <v>88</v>
      </c>
      <c r="G42" s="9">
        <v>3</v>
      </c>
      <c r="H42" s="9">
        <v>18</v>
      </c>
      <c r="I42" s="9">
        <v>19</v>
      </c>
      <c r="J42" s="9">
        <v>1</v>
      </c>
      <c r="K42" s="9">
        <v>95</v>
      </c>
      <c r="L42" s="9">
        <v>45</v>
      </c>
      <c r="M42" s="12"/>
      <c r="N42" s="12"/>
      <c r="O42" s="12"/>
      <c r="P42" s="12"/>
      <c r="Q42" s="12"/>
      <c r="R42" s="9">
        <v>228</v>
      </c>
      <c r="S42" s="9">
        <v>6</v>
      </c>
      <c r="T42" s="17">
        <f t="shared" si="6"/>
        <v>507</v>
      </c>
      <c r="U42" s="17">
        <f t="shared" si="1"/>
        <v>320</v>
      </c>
      <c r="V42" s="17">
        <f t="shared" si="2"/>
        <v>95</v>
      </c>
      <c r="W42" s="17">
        <f t="shared" si="3"/>
        <v>0</v>
      </c>
      <c r="X42" s="17">
        <f t="shared" si="4"/>
        <v>51</v>
      </c>
      <c r="Y42" s="17">
        <f t="shared" si="5"/>
        <v>41</v>
      </c>
      <c r="AA42" s="9">
        <v>86</v>
      </c>
    </row>
    <row r="43" spans="1:27" x14ac:dyDescent="0.3">
      <c r="A43" s="3" t="s">
        <v>62</v>
      </c>
      <c r="B43" s="9"/>
      <c r="C43" s="9">
        <v>100</v>
      </c>
      <c r="D43" s="9">
        <v>119</v>
      </c>
      <c r="E43" s="9">
        <v>101</v>
      </c>
      <c r="F43" s="9">
        <v>106</v>
      </c>
      <c r="G43" s="9">
        <v>3</v>
      </c>
      <c r="H43" s="9">
        <v>23</v>
      </c>
      <c r="I43" s="9">
        <v>6</v>
      </c>
      <c r="J43" s="9"/>
      <c r="K43" s="9">
        <v>68</v>
      </c>
      <c r="L43" s="9">
        <v>216</v>
      </c>
      <c r="M43" s="12"/>
      <c r="N43" s="12"/>
      <c r="O43" s="12"/>
      <c r="P43" s="12"/>
      <c r="Q43" s="12"/>
      <c r="R43" s="9">
        <v>212</v>
      </c>
      <c r="S43" s="9">
        <v>3</v>
      </c>
      <c r="T43" s="17">
        <f t="shared" si="6"/>
        <v>745</v>
      </c>
      <c r="U43" s="17">
        <f t="shared" si="1"/>
        <v>426</v>
      </c>
      <c r="V43" s="17">
        <f t="shared" si="2"/>
        <v>68</v>
      </c>
      <c r="W43" s="17">
        <f t="shared" si="3"/>
        <v>0</v>
      </c>
      <c r="X43" s="17">
        <f t="shared" si="4"/>
        <v>219</v>
      </c>
      <c r="Y43" s="17">
        <f t="shared" si="5"/>
        <v>32</v>
      </c>
      <c r="AA43" s="9">
        <v>91</v>
      </c>
    </row>
    <row r="44" spans="1:27" x14ac:dyDescent="0.3">
      <c r="A44" s="3" t="s">
        <v>63</v>
      </c>
      <c r="B44" s="9"/>
      <c r="C44" s="9">
        <v>106</v>
      </c>
      <c r="D44" s="9">
        <v>121</v>
      </c>
      <c r="E44" s="9">
        <v>108</v>
      </c>
      <c r="F44" s="9">
        <v>117</v>
      </c>
      <c r="G44" s="9">
        <v>3</v>
      </c>
      <c r="H44" s="9">
        <v>13</v>
      </c>
      <c r="I44" s="9">
        <v>13</v>
      </c>
      <c r="J44" s="9"/>
      <c r="K44" s="9">
        <v>72</v>
      </c>
      <c r="L44" s="9">
        <v>4</v>
      </c>
      <c r="M44" s="12"/>
      <c r="N44" s="12"/>
      <c r="O44" s="12"/>
      <c r="P44" s="12"/>
      <c r="Q44" s="12"/>
      <c r="R44" s="9">
        <v>203</v>
      </c>
      <c r="S44" s="9">
        <v>19</v>
      </c>
      <c r="T44" s="17">
        <f t="shared" si="6"/>
        <v>576</v>
      </c>
      <c r="U44" s="17">
        <f t="shared" si="1"/>
        <v>452</v>
      </c>
      <c r="V44" s="17">
        <f t="shared" si="2"/>
        <v>72</v>
      </c>
      <c r="W44" s="17">
        <f t="shared" si="3"/>
        <v>0</v>
      </c>
      <c r="X44" s="17">
        <f t="shared" si="4"/>
        <v>23</v>
      </c>
      <c r="Y44" s="17">
        <f t="shared" si="5"/>
        <v>29</v>
      </c>
      <c r="AA44" s="9">
        <v>89</v>
      </c>
    </row>
    <row r="45" spans="1:27" x14ac:dyDescent="0.3">
      <c r="A45" s="3" t="s">
        <v>64</v>
      </c>
      <c r="B45" s="9"/>
      <c r="C45" s="9">
        <v>102</v>
      </c>
      <c r="D45" s="9">
        <v>102</v>
      </c>
      <c r="E45" s="9">
        <v>91</v>
      </c>
      <c r="F45" s="9">
        <v>86</v>
      </c>
      <c r="G45" s="9">
        <v>2</v>
      </c>
      <c r="H45" s="9">
        <v>33</v>
      </c>
      <c r="I45" s="9">
        <v>10</v>
      </c>
      <c r="J45" s="9"/>
      <c r="K45" s="9">
        <v>80</v>
      </c>
      <c r="L45" s="9">
        <v>8</v>
      </c>
      <c r="M45" s="12"/>
      <c r="N45" s="12"/>
      <c r="O45" s="12"/>
      <c r="P45" s="12"/>
      <c r="Q45" s="12"/>
      <c r="R45" s="9">
        <v>154</v>
      </c>
      <c r="S45" s="9">
        <v>42</v>
      </c>
      <c r="T45" s="17">
        <f t="shared" si="6"/>
        <v>556</v>
      </c>
      <c r="U45" s="17">
        <f t="shared" si="1"/>
        <v>381</v>
      </c>
      <c r="V45" s="17">
        <f t="shared" si="2"/>
        <v>80</v>
      </c>
      <c r="W45" s="17">
        <f t="shared" si="3"/>
        <v>0</v>
      </c>
      <c r="X45" s="17">
        <f t="shared" si="4"/>
        <v>50</v>
      </c>
      <c r="Y45" s="17">
        <f t="shared" si="5"/>
        <v>45</v>
      </c>
      <c r="AA45" s="9">
        <v>63</v>
      </c>
    </row>
    <row r="46" spans="1:27" x14ac:dyDescent="0.3">
      <c r="A46" s="3" t="s">
        <v>65</v>
      </c>
      <c r="B46" s="9"/>
      <c r="C46" s="9">
        <v>139</v>
      </c>
      <c r="D46" s="9">
        <v>101</v>
      </c>
      <c r="E46" s="9">
        <v>181</v>
      </c>
      <c r="F46" s="9">
        <v>81</v>
      </c>
      <c r="G46" s="9">
        <v>7</v>
      </c>
      <c r="H46" s="9">
        <v>19</v>
      </c>
      <c r="I46" s="9">
        <v>13</v>
      </c>
      <c r="J46" s="9"/>
      <c r="K46" s="9">
        <v>89</v>
      </c>
      <c r="L46" s="9">
        <v>8</v>
      </c>
      <c r="M46" s="12"/>
      <c r="N46" s="12"/>
      <c r="O46" s="12"/>
      <c r="P46" s="12"/>
      <c r="Q46" s="12"/>
      <c r="R46" s="9">
        <v>180</v>
      </c>
      <c r="S46" s="9">
        <v>61</v>
      </c>
      <c r="T46" s="17">
        <f t="shared" si="6"/>
        <v>699</v>
      </c>
      <c r="U46" s="17">
        <f t="shared" si="1"/>
        <v>502</v>
      </c>
      <c r="V46" s="17">
        <f t="shared" si="2"/>
        <v>89</v>
      </c>
      <c r="W46" s="17">
        <f t="shared" si="3"/>
        <v>0</v>
      </c>
      <c r="X46" s="17">
        <f t="shared" si="4"/>
        <v>69</v>
      </c>
      <c r="Y46" s="17">
        <f t="shared" si="5"/>
        <v>39</v>
      </c>
      <c r="AA46" s="9">
        <v>78</v>
      </c>
    </row>
    <row r="47" spans="1:27" x14ac:dyDescent="0.3">
      <c r="A47" s="3" t="s">
        <v>66</v>
      </c>
      <c r="B47" s="9"/>
      <c r="C47" s="9">
        <v>100</v>
      </c>
      <c r="D47" s="9">
        <v>89</v>
      </c>
      <c r="E47" s="9">
        <v>106</v>
      </c>
      <c r="F47" s="9">
        <v>116</v>
      </c>
      <c r="G47" s="9">
        <v>6</v>
      </c>
      <c r="H47" s="9">
        <v>24</v>
      </c>
      <c r="I47" s="9">
        <v>16</v>
      </c>
      <c r="J47" s="9"/>
      <c r="K47" s="9">
        <v>128</v>
      </c>
      <c r="L47" s="9">
        <v>7</v>
      </c>
      <c r="M47" s="12"/>
      <c r="N47" s="12"/>
      <c r="O47" s="12"/>
      <c r="P47" s="12"/>
      <c r="Q47" s="12"/>
      <c r="R47" s="9">
        <v>228</v>
      </c>
      <c r="S47" s="9">
        <v>12</v>
      </c>
      <c r="T47" s="17">
        <f t="shared" si="6"/>
        <v>604</v>
      </c>
      <c r="U47" s="17">
        <f t="shared" si="1"/>
        <v>411</v>
      </c>
      <c r="V47" s="17">
        <f t="shared" si="2"/>
        <v>128</v>
      </c>
      <c r="W47" s="17">
        <f t="shared" si="3"/>
        <v>0</v>
      </c>
      <c r="X47" s="17">
        <f t="shared" si="4"/>
        <v>19</v>
      </c>
      <c r="Y47" s="17">
        <f t="shared" si="5"/>
        <v>46</v>
      </c>
      <c r="AA47" s="9">
        <v>64</v>
      </c>
    </row>
    <row r="48" spans="1:27" x14ac:dyDescent="0.3">
      <c r="A48" s="3" t="s">
        <v>67</v>
      </c>
      <c r="B48" s="9"/>
      <c r="C48" s="9">
        <v>104</v>
      </c>
      <c r="D48" s="9">
        <v>74</v>
      </c>
      <c r="E48" s="9">
        <v>116</v>
      </c>
      <c r="F48" s="9">
        <v>105</v>
      </c>
      <c r="G48" s="9">
        <v>1</v>
      </c>
      <c r="H48" s="9">
        <v>15</v>
      </c>
      <c r="I48" s="9">
        <v>16</v>
      </c>
      <c r="J48" s="9"/>
      <c r="K48" s="9">
        <v>123</v>
      </c>
      <c r="L48" s="9">
        <v>18</v>
      </c>
      <c r="M48" s="12"/>
      <c r="N48" s="12"/>
      <c r="O48" s="12"/>
      <c r="P48" s="12"/>
      <c r="Q48" s="12"/>
      <c r="R48" s="9">
        <v>166</v>
      </c>
      <c r="S48" s="9">
        <v>88</v>
      </c>
      <c r="T48" s="17">
        <f t="shared" si="6"/>
        <v>660</v>
      </c>
      <c r="U48" s="17">
        <f t="shared" si="1"/>
        <v>399</v>
      </c>
      <c r="V48" s="17">
        <f t="shared" si="2"/>
        <v>123</v>
      </c>
      <c r="W48" s="17">
        <f t="shared" si="3"/>
        <v>0</v>
      </c>
      <c r="X48" s="17">
        <f t="shared" si="4"/>
        <v>106</v>
      </c>
      <c r="Y48" s="17">
        <f t="shared" si="5"/>
        <v>32</v>
      </c>
      <c r="AA48" s="9">
        <v>82</v>
      </c>
    </row>
    <row r="49" spans="1:27" x14ac:dyDescent="0.3">
      <c r="A49" s="3" t="s">
        <v>68</v>
      </c>
      <c r="B49" s="9"/>
      <c r="C49" s="9">
        <v>81</v>
      </c>
      <c r="D49" s="46">
        <v>112</v>
      </c>
      <c r="E49" s="9">
        <v>94</v>
      </c>
      <c r="F49" s="9">
        <v>98</v>
      </c>
      <c r="G49" s="9">
        <v>8</v>
      </c>
      <c r="H49" s="9">
        <v>12</v>
      </c>
      <c r="I49" s="9">
        <v>7</v>
      </c>
      <c r="J49" s="9"/>
      <c r="K49" s="9">
        <v>65</v>
      </c>
      <c r="L49" s="9">
        <v>4</v>
      </c>
      <c r="M49" s="12"/>
      <c r="N49" s="12"/>
      <c r="O49" s="12"/>
      <c r="P49" s="12"/>
      <c r="Q49" s="12"/>
      <c r="R49" s="9">
        <v>151</v>
      </c>
      <c r="S49" s="9">
        <v>43</v>
      </c>
      <c r="T49" s="17">
        <f t="shared" si="6"/>
        <v>524</v>
      </c>
      <c r="U49" s="17">
        <f t="shared" si="1"/>
        <v>385</v>
      </c>
      <c r="V49" s="17">
        <f t="shared" si="2"/>
        <v>65</v>
      </c>
      <c r="W49" s="17">
        <f t="shared" si="3"/>
        <v>0</v>
      </c>
      <c r="X49" s="17">
        <f t="shared" si="4"/>
        <v>47</v>
      </c>
      <c r="Y49" s="17">
        <f t="shared" si="5"/>
        <v>27</v>
      </c>
      <c r="AA49" s="9">
        <v>70</v>
      </c>
    </row>
    <row r="50" spans="1:27" x14ac:dyDescent="0.3">
      <c r="A50" s="3" t="s">
        <v>69</v>
      </c>
      <c r="B50" s="9"/>
      <c r="C50" s="9">
        <v>71</v>
      </c>
      <c r="D50" s="9">
        <v>65</v>
      </c>
      <c r="E50" s="9">
        <v>88</v>
      </c>
      <c r="F50" s="9">
        <v>80</v>
      </c>
      <c r="G50" s="9">
        <v>2</v>
      </c>
      <c r="H50" s="9">
        <v>26</v>
      </c>
      <c r="I50" s="9">
        <v>19</v>
      </c>
      <c r="J50" s="9"/>
      <c r="K50" s="9">
        <v>109</v>
      </c>
      <c r="L50" s="9">
        <v>36</v>
      </c>
      <c r="M50" s="12"/>
      <c r="N50" s="12"/>
      <c r="O50" s="12"/>
      <c r="P50" s="12"/>
      <c r="Q50" s="12"/>
      <c r="R50" s="9">
        <v>183</v>
      </c>
      <c r="S50" s="9">
        <v>62</v>
      </c>
      <c r="T50" s="17">
        <f t="shared" si="6"/>
        <v>558</v>
      </c>
      <c r="U50" s="17">
        <f t="shared" si="1"/>
        <v>304</v>
      </c>
      <c r="V50" s="17">
        <f t="shared" si="2"/>
        <v>109</v>
      </c>
      <c r="W50" s="17">
        <f t="shared" si="3"/>
        <v>0</v>
      </c>
      <c r="X50" s="17">
        <f t="shared" si="4"/>
        <v>98</v>
      </c>
      <c r="Y50" s="17">
        <f t="shared" si="5"/>
        <v>47</v>
      </c>
      <c r="AA50" s="9">
        <v>66</v>
      </c>
    </row>
    <row r="51" spans="1:27" x14ac:dyDescent="0.3">
      <c r="A51" s="3" t="s">
        <v>70</v>
      </c>
      <c r="B51" s="9"/>
      <c r="C51" s="9">
        <v>88</v>
      </c>
      <c r="D51" s="9">
        <v>69</v>
      </c>
      <c r="E51" s="9">
        <v>87</v>
      </c>
      <c r="F51" s="9">
        <v>76</v>
      </c>
      <c r="G51" s="9">
        <v>2</v>
      </c>
      <c r="H51" s="9">
        <v>27</v>
      </c>
      <c r="I51" s="9">
        <v>7</v>
      </c>
      <c r="J51" s="9"/>
      <c r="K51" s="9">
        <v>93</v>
      </c>
      <c r="L51" s="9">
        <v>96</v>
      </c>
      <c r="M51" s="12"/>
      <c r="N51" s="12"/>
      <c r="O51" s="12"/>
      <c r="P51" s="12"/>
      <c r="Q51" s="12"/>
      <c r="R51" s="9">
        <v>149</v>
      </c>
      <c r="S51" s="9">
        <v>43</v>
      </c>
      <c r="T51" s="17">
        <f t="shared" si="6"/>
        <v>588</v>
      </c>
      <c r="U51" s="17">
        <f t="shared" si="1"/>
        <v>320</v>
      </c>
      <c r="V51" s="17">
        <f t="shared" si="2"/>
        <v>93</v>
      </c>
      <c r="W51" s="17">
        <f t="shared" si="3"/>
        <v>0</v>
      </c>
      <c r="X51" s="17">
        <f t="shared" si="4"/>
        <v>139</v>
      </c>
      <c r="Y51" s="17">
        <f t="shared" si="5"/>
        <v>36</v>
      </c>
      <c r="AA51" s="9">
        <v>71</v>
      </c>
    </row>
    <row r="52" spans="1:27" x14ac:dyDescent="0.3">
      <c r="A52" s="3" t="s">
        <v>71</v>
      </c>
      <c r="B52" s="9"/>
      <c r="C52" s="9">
        <v>70</v>
      </c>
      <c r="D52" s="9">
        <v>96</v>
      </c>
      <c r="E52" s="9">
        <v>81</v>
      </c>
      <c r="F52" s="9">
        <v>99</v>
      </c>
      <c r="G52" s="9">
        <v>10</v>
      </c>
      <c r="H52" s="9">
        <v>24</v>
      </c>
      <c r="I52" s="9">
        <v>5</v>
      </c>
      <c r="J52" s="9"/>
      <c r="K52" s="9">
        <v>74</v>
      </c>
      <c r="L52" s="9">
        <v>1</v>
      </c>
      <c r="M52" s="12"/>
      <c r="N52" s="12"/>
      <c r="O52" s="12"/>
      <c r="P52" s="12"/>
      <c r="Q52" s="12"/>
      <c r="R52" s="9">
        <v>124</v>
      </c>
      <c r="S52" s="9">
        <v>23</v>
      </c>
      <c r="T52" s="17">
        <f t="shared" si="6"/>
        <v>483</v>
      </c>
      <c r="U52" s="17">
        <f t="shared" si="1"/>
        <v>346</v>
      </c>
      <c r="V52" s="17">
        <f t="shared" si="2"/>
        <v>74</v>
      </c>
      <c r="W52" s="17">
        <f t="shared" si="3"/>
        <v>0</v>
      </c>
      <c r="X52" s="17">
        <f t="shared" si="4"/>
        <v>24</v>
      </c>
      <c r="Y52" s="17">
        <f t="shared" si="5"/>
        <v>39</v>
      </c>
      <c r="AA52" s="9">
        <v>53</v>
      </c>
    </row>
    <row r="53" spans="1:27" x14ac:dyDescent="0.3">
      <c r="A53" s="3" t="s">
        <v>72</v>
      </c>
      <c r="B53" s="9"/>
      <c r="C53" s="9">
        <v>69</v>
      </c>
      <c r="D53" s="9">
        <v>92</v>
      </c>
      <c r="E53" s="9">
        <v>77</v>
      </c>
      <c r="F53" s="9">
        <v>89</v>
      </c>
      <c r="G53" s="9"/>
      <c r="H53" s="9">
        <v>19</v>
      </c>
      <c r="I53" s="9">
        <v>7</v>
      </c>
      <c r="J53" s="9">
        <v>2</v>
      </c>
      <c r="K53" s="9">
        <v>114</v>
      </c>
      <c r="L53" s="9">
        <v>1</v>
      </c>
      <c r="M53" s="12"/>
      <c r="N53" s="12"/>
      <c r="O53" s="12"/>
      <c r="P53" s="12"/>
      <c r="Q53" s="12"/>
      <c r="R53" s="9">
        <v>156</v>
      </c>
      <c r="S53" s="9">
        <v>41</v>
      </c>
      <c r="T53" s="17">
        <f t="shared" si="6"/>
        <v>511</v>
      </c>
      <c r="U53" s="17">
        <f t="shared" si="1"/>
        <v>327</v>
      </c>
      <c r="V53" s="17">
        <f t="shared" si="2"/>
        <v>114</v>
      </c>
      <c r="W53" s="17">
        <f t="shared" si="3"/>
        <v>0</v>
      </c>
      <c r="X53" s="17">
        <f t="shared" si="4"/>
        <v>42</v>
      </c>
      <c r="Y53" s="17">
        <f t="shared" si="5"/>
        <v>28</v>
      </c>
      <c r="AA53" s="9">
        <v>77</v>
      </c>
    </row>
    <row r="54" spans="1:27" x14ac:dyDescent="0.3">
      <c r="A54" s="3" t="s">
        <v>73</v>
      </c>
      <c r="B54" s="12">
        <f t="shared" ref="B54:Y54" si="7">SUM(B2:B53)</f>
        <v>0</v>
      </c>
      <c r="C54" s="12">
        <f t="shared" si="7"/>
        <v>4916</v>
      </c>
      <c r="D54" s="47">
        <f t="shared" si="7"/>
        <v>4768</v>
      </c>
      <c r="E54" s="12">
        <f t="shared" si="7"/>
        <v>4805</v>
      </c>
      <c r="F54" s="12">
        <f t="shared" si="7"/>
        <v>4508</v>
      </c>
      <c r="G54" s="12">
        <f t="shared" si="7"/>
        <v>233</v>
      </c>
      <c r="H54" s="12">
        <f t="shared" si="7"/>
        <v>1191</v>
      </c>
      <c r="I54" s="12">
        <f t="shared" si="7"/>
        <v>442</v>
      </c>
      <c r="J54" s="12">
        <f t="shared" si="7"/>
        <v>251</v>
      </c>
      <c r="K54" s="12">
        <f t="shared" si="7"/>
        <v>4793</v>
      </c>
      <c r="L54" s="12">
        <f t="shared" si="7"/>
        <v>1353</v>
      </c>
      <c r="M54" s="12">
        <f t="shared" si="7"/>
        <v>0</v>
      </c>
      <c r="N54" s="12">
        <f t="shared" si="7"/>
        <v>0</v>
      </c>
      <c r="O54" s="12">
        <f t="shared" si="7"/>
        <v>0</v>
      </c>
      <c r="P54" s="12">
        <f t="shared" si="7"/>
        <v>0</v>
      </c>
      <c r="Q54" s="12">
        <f t="shared" si="7"/>
        <v>0</v>
      </c>
      <c r="R54" s="12">
        <f t="shared" si="7"/>
        <v>12014</v>
      </c>
      <c r="S54" s="12">
        <f t="shared" si="7"/>
        <v>2984</v>
      </c>
      <c r="T54" s="3">
        <f t="shared" si="7"/>
        <v>30244</v>
      </c>
      <c r="U54" s="17">
        <f t="shared" si="1"/>
        <v>18997</v>
      </c>
      <c r="V54" s="3">
        <f t="shared" si="7"/>
        <v>4793</v>
      </c>
      <c r="W54" s="3">
        <f t="shared" si="7"/>
        <v>0</v>
      </c>
      <c r="X54" s="3">
        <f t="shared" si="7"/>
        <v>4337</v>
      </c>
      <c r="Y54" s="3">
        <f t="shared" si="7"/>
        <v>2117</v>
      </c>
      <c r="AA54" s="12">
        <f>SUM(AA2:AA53)</f>
        <v>1661</v>
      </c>
    </row>
    <row r="56" spans="1:27" x14ac:dyDescent="0.3">
      <c r="D56" s="43"/>
      <c r="E56" s="43"/>
      <c r="F56" s="43"/>
    </row>
    <row r="57" spans="1:27" x14ac:dyDescent="0.3">
      <c r="E57" s="43"/>
    </row>
  </sheetData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A57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20.6640625" defaultRowHeight="14.4" x14ac:dyDescent="0.3"/>
  <cols>
    <col min="1" max="1" width="17.6640625" customWidth="1"/>
    <col min="2" max="2" width="10.5546875" customWidth="1"/>
    <col min="3" max="3" width="11.5546875" bestFit="1" customWidth="1"/>
    <col min="4" max="4" width="10.33203125" customWidth="1"/>
    <col min="5" max="5" width="11.5546875" bestFit="1" customWidth="1"/>
    <col min="6" max="6" width="11.33203125" customWidth="1"/>
    <col min="7" max="7" width="15.6640625" bestFit="1" customWidth="1"/>
    <col min="8" max="8" width="14.44140625" customWidth="1"/>
    <col min="9" max="9" width="15.6640625" bestFit="1" customWidth="1"/>
    <col min="10" max="10" width="10.44140625" bestFit="1" customWidth="1"/>
    <col min="11" max="11" width="15.44140625" bestFit="1" customWidth="1"/>
    <col min="12" max="12" width="11.6640625" customWidth="1"/>
    <col min="13" max="13" width="13.33203125" customWidth="1"/>
    <col min="14" max="14" width="12.6640625" customWidth="1"/>
    <col min="15" max="15" width="15.5546875" customWidth="1"/>
    <col min="16" max="16" width="13.5546875" customWidth="1"/>
    <col min="17" max="17" width="8.6640625" customWidth="1"/>
    <col min="18" max="18" width="17.6640625" customWidth="1"/>
    <col min="19" max="19" width="10.33203125" bestFit="1" customWidth="1"/>
    <col min="20" max="20" width="11.6640625" customWidth="1"/>
    <col min="21" max="21" width="10.5546875" customWidth="1"/>
    <col min="22" max="22" width="10.33203125" bestFit="1" customWidth="1"/>
    <col min="23" max="23" width="11" customWidth="1"/>
    <col min="24" max="25" width="6.6640625" bestFit="1" customWidth="1"/>
    <col min="27" max="27" width="15.44140625" bestFit="1" customWidth="1"/>
  </cols>
  <sheetData>
    <row r="1" spans="1:27" s="28" customFormat="1" ht="43.2" x14ac:dyDescent="0.3">
      <c r="A1" s="33" t="s">
        <v>79</v>
      </c>
      <c r="B1" s="33" t="s">
        <v>1</v>
      </c>
      <c r="C1" s="33" t="s">
        <v>130</v>
      </c>
      <c r="D1" s="33" t="s">
        <v>131</v>
      </c>
      <c r="E1" s="33" t="s">
        <v>129</v>
      </c>
      <c r="F1" s="33" t="s">
        <v>132</v>
      </c>
      <c r="G1" s="33" t="s">
        <v>2</v>
      </c>
      <c r="H1" s="33" t="s">
        <v>3</v>
      </c>
      <c r="I1" s="33" t="s">
        <v>4</v>
      </c>
      <c r="J1" s="33" t="s">
        <v>5</v>
      </c>
      <c r="K1" s="33" t="s">
        <v>6</v>
      </c>
      <c r="L1" s="33" t="s">
        <v>7</v>
      </c>
      <c r="M1" s="33" t="s">
        <v>8</v>
      </c>
      <c r="N1" s="33" t="s">
        <v>9</v>
      </c>
      <c r="O1" s="33" t="s">
        <v>10</v>
      </c>
      <c r="P1" s="33" t="s">
        <v>11</v>
      </c>
      <c r="Q1" s="33" t="s">
        <v>12</v>
      </c>
      <c r="R1" s="33" t="s">
        <v>13</v>
      </c>
      <c r="S1" s="33" t="s">
        <v>14</v>
      </c>
      <c r="T1" s="33" t="s">
        <v>15</v>
      </c>
      <c r="U1" s="33" t="s">
        <v>77</v>
      </c>
      <c r="V1" s="33" t="s">
        <v>16</v>
      </c>
      <c r="W1" s="33" t="s">
        <v>17</v>
      </c>
      <c r="X1" s="33" t="s">
        <v>18</v>
      </c>
      <c r="Y1" s="33" t="s">
        <v>19</v>
      </c>
      <c r="AA1" s="33" t="s">
        <v>20</v>
      </c>
    </row>
    <row r="2" spans="1:27" x14ac:dyDescent="0.3">
      <c r="A2" s="5" t="s">
        <v>21</v>
      </c>
      <c r="B2" s="9"/>
      <c r="C2" s="9">
        <v>75</v>
      </c>
      <c r="D2" s="9">
        <v>95</v>
      </c>
      <c r="E2" s="9">
        <v>53</v>
      </c>
      <c r="F2" s="9">
        <v>63</v>
      </c>
      <c r="G2" s="9">
        <v>17</v>
      </c>
      <c r="H2" s="9">
        <v>12</v>
      </c>
      <c r="I2" s="9">
        <v>5</v>
      </c>
      <c r="J2" s="9">
        <v>7</v>
      </c>
      <c r="K2" s="9">
        <v>42</v>
      </c>
      <c r="L2" s="9">
        <v>3</v>
      </c>
      <c r="M2" s="13">
        <f>TASTAVIN!M53</f>
        <v>0</v>
      </c>
      <c r="N2" s="13">
        <f>TASTAVIN!N53</f>
        <v>0</v>
      </c>
      <c r="O2" s="13">
        <f>TASTAVIN!O53</f>
        <v>0</v>
      </c>
      <c r="P2" s="13">
        <f>TASTAVIN!P53</f>
        <v>0</v>
      </c>
      <c r="Q2" s="13">
        <f>TASTAVIN!Q53</f>
        <v>0</v>
      </c>
      <c r="R2" s="9">
        <v>149</v>
      </c>
      <c r="S2" s="9">
        <v>34</v>
      </c>
      <c r="T2" s="18">
        <f t="shared" ref="T2:T33" si="0">SUM(C2:S2)-R2</f>
        <v>406</v>
      </c>
      <c r="U2" s="18">
        <f>C2+D2+E2+F2</f>
        <v>286</v>
      </c>
      <c r="V2" s="18">
        <f>K2</f>
        <v>42</v>
      </c>
      <c r="W2" s="18">
        <f>M2+N2</f>
        <v>0</v>
      </c>
      <c r="X2" s="18">
        <f>L2+S2</f>
        <v>37</v>
      </c>
      <c r="Y2" s="18">
        <f>G2+H2+I2+J2+O2+P2+Q2</f>
        <v>41</v>
      </c>
      <c r="AA2" s="9"/>
    </row>
    <row r="3" spans="1:27" x14ac:dyDescent="0.3">
      <c r="A3" s="5" t="s">
        <v>22</v>
      </c>
      <c r="B3" s="9"/>
      <c r="C3" s="9">
        <v>77</v>
      </c>
      <c r="D3" s="9">
        <v>60</v>
      </c>
      <c r="E3" s="9">
        <v>63</v>
      </c>
      <c r="F3" s="9">
        <v>36</v>
      </c>
      <c r="G3" s="9">
        <v>9</v>
      </c>
      <c r="H3" s="9">
        <v>19</v>
      </c>
      <c r="I3" s="9">
        <v>13</v>
      </c>
      <c r="J3" s="9">
        <v>18</v>
      </c>
      <c r="K3" s="9">
        <v>36</v>
      </c>
      <c r="L3" s="9">
        <v>5</v>
      </c>
      <c r="M3" s="13">
        <v>0</v>
      </c>
      <c r="N3" s="13">
        <v>0</v>
      </c>
      <c r="O3" s="13">
        <v>0</v>
      </c>
      <c r="P3" s="13">
        <v>0</v>
      </c>
      <c r="Q3" s="13">
        <v>0</v>
      </c>
      <c r="R3" s="9">
        <v>161</v>
      </c>
      <c r="S3" s="9">
        <v>35</v>
      </c>
      <c r="T3" s="18">
        <f t="shared" si="0"/>
        <v>371</v>
      </c>
      <c r="U3" s="18">
        <f t="shared" ref="U3:U53" si="1">C3+D3+E3+F3</f>
        <v>236</v>
      </c>
      <c r="V3" s="18">
        <f t="shared" ref="V3:V53" si="2">K3</f>
        <v>36</v>
      </c>
      <c r="W3" s="18">
        <f t="shared" ref="W3:W53" si="3">M3+N3</f>
        <v>0</v>
      </c>
      <c r="X3" s="18">
        <f t="shared" ref="X3:X53" si="4">L3+S3</f>
        <v>40</v>
      </c>
      <c r="Y3" s="18">
        <f t="shared" ref="Y3:Y53" si="5">G3+H3+I3+J3+O3+P3+Q3</f>
        <v>59</v>
      </c>
      <c r="AA3" s="9"/>
    </row>
    <row r="4" spans="1:27" x14ac:dyDescent="0.3">
      <c r="A4" s="5" t="s">
        <v>23</v>
      </c>
      <c r="B4" s="9"/>
      <c r="C4" s="9">
        <v>74</v>
      </c>
      <c r="D4" s="9">
        <v>65</v>
      </c>
      <c r="E4" s="9">
        <v>61</v>
      </c>
      <c r="F4" s="9">
        <v>57</v>
      </c>
      <c r="G4" s="9">
        <v>5</v>
      </c>
      <c r="H4" s="9">
        <v>15</v>
      </c>
      <c r="I4" s="9">
        <v>6</v>
      </c>
      <c r="J4" s="9">
        <v>19</v>
      </c>
      <c r="K4" s="9">
        <v>29</v>
      </c>
      <c r="L4" s="9">
        <v>44</v>
      </c>
      <c r="M4" s="13"/>
      <c r="N4" s="13"/>
      <c r="O4" s="13"/>
      <c r="P4" s="13"/>
      <c r="Q4" s="13"/>
      <c r="R4" s="9">
        <v>193</v>
      </c>
      <c r="S4" s="9">
        <v>37</v>
      </c>
      <c r="T4" s="18">
        <f t="shared" si="0"/>
        <v>412</v>
      </c>
      <c r="U4" s="18">
        <f t="shared" si="1"/>
        <v>257</v>
      </c>
      <c r="V4" s="18">
        <f t="shared" si="2"/>
        <v>29</v>
      </c>
      <c r="W4" s="18">
        <f t="shared" si="3"/>
        <v>0</v>
      </c>
      <c r="X4" s="18">
        <f t="shared" si="4"/>
        <v>81</v>
      </c>
      <c r="Y4" s="18">
        <f t="shared" si="5"/>
        <v>45</v>
      </c>
      <c r="AA4" s="9"/>
    </row>
    <row r="5" spans="1:27" x14ac:dyDescent="0.3">
      <c r="A5" s="5" t="s">
        <v>24</v>
      </c>
      <c r="B5" s="9"/>
      <c r="C5" s="9">
        <v>132</v>
      </c>
      <c r="D5" s="9">
        <v>69</v>
      </c>
      <c r="E5" s="9">
        <v>91</v>
      </c>
      <c r="F5" s="9">
        <v>76</v>
      </c>
      <c r="G5" s="9">
        <v>8</v>
      </c>
      <c r="H5" s="9">
        <v>20</v>
      </c>
      <c r="I5" s="9">
        <v>4</v>
      </c>
      <c r="J5" s="9">
        <v>28</v>
      </c>
      <c r="K5" s="9">
        <v>25</v>
      </c>
      <c r="L5" s="9">
        <v>19</v>
      </c>
      <c r="M5" s="13"/>
      <c r="N5" s="13"/>
      <c r="O5" s="13"/>
      <c r="P5" s="13"/>
      <c r="Q5" s="13"/>
      <c r="R5" s="9">
        <v>167</v>
      </c>
      <c r="S5" s="9">
        <v>28</v>
      </c>
      <c r="T5" s="18">
        <f t="shared" si="0"/>
        <v>500</v>
      </c>
      <c r="U5" s="18">
        <f t="shared" si="1"/>
        <v>368</v>
      </c>
      <c r="V5" s="18">
        <f t="shared" si="2"/>
        <v>25</v>
      </c>
      <c r="W5" s="18">
        <f t="shared" si="3"/>
        <v>0</v>
      </c>
      <c r="X5" s="18">
        <f t="shared" si="4"/>
        <v>47</v>
      </c>
      <c r="Y5" s="18">
        <f t="shared" si="5"/>
        <v>60</v>
      </c>
      <c r="AA5" s="9"/>
    </row>
    <row r="6" spans="1:27" x14ac:dyDescent="0.3">
      <c r="A6" s="5" t="s">
        <v>25</v>
      </c>
      <c r="B6" s="9"/>
      <c r="C6" s="9">
        <v>68</v>
      </c>
      <c r="D6" s="9">
        <v>68</v>
      </c>
      <c r="E6" s="9">
        <v>57</v>
      </c>
      <c r="F6" s="9">
        <v>31</v>
      </c>
      <c r="G6" s="9">
        <v>11</v>
      </c>
      <c r="H6" s="9">
        <v>19</v>
      </c>
      <c r="I6" s="9">
        <v>5</v>
      </c>
      <c r="J6" s="9">
        <v>24</v>
      </c>
      <c r="K6" s="9">
        <v>32</v>
      </c>
      <c r="L6" s="9">
        <v>32</v>
      </c>
      <c r="M6" s="13"/>
      <c r="N6" s="13"/>
      <c r="O6" s="13"/>
      <c r="P6" s="13"/>
      <c r="Q6" s="13"/>
      <c r="R6" s="9">
        <v>205</v>
      </c>
      <c r="S6" s="9">
        <v>23</v>
      </c>
      <c r="T6" s="18">
        <f t="shared" si="0"/>
        <v>370</v>
      </c>
      <c r="U6" s="18">
        <f t="shared" si="1"/>
        <v>224</v>
      </c>
      <c r="V6" s="18">
        <f t="shared" si="2"/>
        <v>32</v>
      </c>
      <c r="W6" s="18">
        <f t="shared" si="3"/>
        <v>0</v>
      </c>
      <c r="X6" s="18">
        <f t="shared" si="4"/>
        <v>55</v>
      </c>
      <c r="Y6" s="18">
        <f t="shared" si="5"/>
        <v>59</v>
      </c>
      <c r="AA6" s="9"/>
    </row>
    <row r="7" spans="1:27" x14ac:dyDescent="0.3">
      <c r="A7" s="5" t="s">
        <v>26</v>
      </c>
      <c r="B7" s="9"/>
      <c r="C7" s="9">
        <v>108</v>
      </c>
      <c r="D7" s="9">
        <v>104</v>
      </c>
      <c r="E7" s="9">
        <v>69</v>
      </c>
      <c r="F7" s="9">
        <v>80</v>
      </c>
      <c r="G7" s="9">
        <v>21</v>
      </c>
      <c r="H7" s="9">
        <v>24</v>
      </c>
      <c r="I7" s="9">
        <v>1</v>
      </c>
      <c r="J7" s="9">
        <v>34</v>
      </c>
      <c r="K7" s="9">
        <v>24</v>
      </c>
      <c r="L7" s="9">
        <v>40</v>
      </c>
      <c r="M7" s="13"/>
      <c r="N7" s="13"/>
      <c r="O7" s="13"/>
      <c r="P7" s="13"/>
      <c r="Q7" s="13"/>
      <c r="R7" s="9">
        <v>206</v>
      </c>
      <c r="S7" s="9">
        <v>31</v>
      </c>
      <c r="T7" s="18">
        <f t="shared" si="0"/>
        <v>536</v>
      </c>
      <c r="U7" s="18">
        <f t="shared" si="1"/>
        <v>361</v>
      </c>
      <c r="V7" s="18">
        <f t="shared" si="2"/>
        <v>24</v>
      </c>
      <c r="W7" s="18">
        <f t="shared" si="3"/>
        <v>0</v>
      </c>
      <c r="X7" s="18">
        <f t="shared" si="4"/>
        <v>71</v>
      </c>
      <c r="Y7" s="18">
        <f t="shared" si="5"/>
        <v>80</v>
      </c>
      <c r="AA7" s="9"/>
    </row>
    <row r="8" spans="1:27" x14ac:dyDescent="0.3">
      <c r="A8" s="5" t="s">
        <v>27</v>
      </c>
      <c r="B8" s="9"/>
      <c r="C8" s="9">
        <v>95</v>
      </c>
      <c r="D8" s="9">
        <v>92</v>
      </c>
      <c r="E8" s="9">
        <v>76</v>
      </c>
      <c r="F8" s="9">
        <v>85</v>
      </c>
      <c r="G8" s="9">
        <v>7</v>
      </c>
      <c r="H8" s="9">
        <v>15</v>
      </c>
      <c r="I8" s="9">
        <v>4</v>
      </c>
      <c r="J8" s="9">
        <v>43</v>
      </c>
      <c r="K8" s="9">
        <v>32</v>
      </c>
      <c r="L8" s="9">
        <v>47</v>
      </c>
      <c r="M8" s="13"/>
      <c r="N8" s="13"/>
      <c r="O8" s="13"/>
      <c r="P8" s="13"/>
      <c r="Q8" s="13"/>
      <c r="R8" s="9">
        <v>168</v>
      </c>
      <c r="S8" s="9">
        <v>41</v>
      </c>
      <c r="T8" s="18">
        <f t="shared" si="0"/>
        <v>537</v>
      </c>
      <c r="U8" s="18">
        <f t="shared" si="1"/>
        <v>348</v>
      </c>
      <c r="V8" s="18">
        <f t="shared" si="2"/>
        <v>32</v>
      </c>
      <c r="W8" s="18">
        <f t="shared" si="3"/>
        <v>0</v>
      </c>
      <c r="X8" s="18">
        <f t="shared" si="4"/>
        <v>88</v>
      </c>
      <c r="Y8" s="18">
        <f t="shared" si="5"/>
        <v>69</v>
      </c>
      <c r="AA8" s="9"/>
    </row>
    <row r="9" spans="1:27" x14ac:dyDescent="0.3">
      <c r="A9" s="5" t="s">
        <v>28</v>
      </c>
      <c r="B9" s="9"/>
      <c r="C9" s="9">
        <v>127</v>
      </c>
      <c r="D9" s="9">
        <v>128</v>
      </c>
      <c r="E9" s="9">
        <v>94</v>
      </c>
      <c r="F9" s="9">
        <v>82</v>
      </c>
      <c r="G9" s="9">
        <v>14</v>
      </c>
      <c r="H9" s="9">
        <v>19</v>
      </c>
      <c r="I9" s="9">
        <v>9</v>
      </c>
      <c r="J9" s="9">
        <v>60</v>
      </c>
      <c r="K9" s="9">
        <v>33</v>
      </c>
      <c r="L9" s="9">
        <v>10</v>
      </c>
      <c r="M9" s="13"/>
      <c r="N9" s="13"/>
      <c r="O9" s="13"/>
      <c r="P9" s="13"/>
      <c r="Q9" s="13"/>
      <c r="R9" s="9">
        <v>185</v>
      </c>
      <c r="S9" s="9">
        <v>14</v>
      </c>
      <c r="T9" s="18">
        <f t="shared" si="0"/>
        <v>590</v>
      </c>
      <c r="U9" s="18">
        <f t="shared" si="1"/>
        <v>431</v>
      </c>
      <c r="V9" s="18">
        <f t="shared" si="2"/>
        <v>33</v>
      </c>
      <c r="W9" s="18">
        <f t="shared" si="3"/>
        <v>0</v>
      </c>
      <c r="X9" s="18">
        <f t="shared" si="4"/>
        <v>24</v>
      </c>
      <c r="Y9" s="18">
        <f t="shared" si="5"/>
        <v>102</v>
      </c>
      <c r="AA9" s="9"/>
    </row>
    <row r="10" spans="1:27" x14ac:dyDescent="0.3">
      <c r="A10" s="5" t="s">
        <v>29</v>
      </c>
      <c r="B10" s="9"/>
      <c r="C10" s="9">
        <v>80</v>
      </c>
      <c r="D10" s="9">
        <v>35</v>
      </c>
      <c r="E10" s="9">
        <v>49</v>
      </c>
      <c r="F10" s="9">
        <v>25</v>
      </c>
      <c r="G10" s="9">
        <v>1</v>
      </c>
      <c r="H10" s="9">
        <v>8</v>
      </c>
      <c r="I10" s="9">
        <v>12</v>
      </c>
      <c r="J10" s="9">
        <v>171</v>
      </c>
      <c r="K10" s="9">
        <v>10</v>
      </c>
      <c r="L10" s="9">
        <v>4</v>
      </c>
      <c r="M10" s="13"/>
      <c r="N10" s="13"/>
      <c r="O10" s="13"/>
      <c r="P10" s="13"/>
      <c r="Q10" s="13"/>
      <c r="R10" s="9">
        <v>199</v>
      </c>
      <c r="S10" s="9">
        <v>23</v>
      </c>
      <c r="T10" s="18">
        <f t="shared" si="0"/>
        <v>418</v>
      </c>
      <c r="U10" s="18">
        <f t="shared" si="1"/>
        <v>189</v>
      </c>
      <c r="V10" s="18">
        <f t="shared" si="2"/>
        <v>10</v>
      </c>
      <c r="W10" s="18">
        <f t="shared" si="3"/>
        <v>0</v>
      </c>
      <c r="X10" s="18">
        <f t="shared" si="4"/>
        <v>27</v>
      </c>
      <c r="Y10" s="18">
        <f t="shared" si="5"/>
        <v>192</v>
      </c>
      <c r="AA10" s="9"/>
    </row>
    <row r="11" spans="1:27" x14ac:dyDescent="0.3">
      <c r="A11" s="5" t="s">
        <v>30</v>
      </c>
      <c r="B11" s="9"/>
      <c r="C11" s="9">
        <v>80</v>
      </c>
      <c r="D11" s="9">
        <v>94</v>
      </c>
      <c r="E11" s="9">
        <v>69</v>
      </c>
      <c r="F11" s="9">
        <v>58</v>
      </c>
      <c r="G11" s="9">
        <v>3</v>
      </c>
      <c r="H11" s="9">
        <v>22</v>
      </c>
      <c r="I11" s="9">
        <v>9</v>
      </c>
      <c r="J11" s="9">
        <v>5</v>
      </c>
      <c r="K11" s="9">
        <v>39</v>
      </c>
      <c r="L11" s="9">
        <v>9</v>
      </c>
      <c r="M11" s="13"/>
      <c r="N11" s="13"/>
      <c r="O11" s="13"/>
      <c r="P11" s="13"/>
      <c r="Q11" s="13"/>
      <c r="R11" s="9">
        <v>202</v>
      </c>
      <c r="S11" s="9">
        <v>34</v>
      </c>
      <c r="T11" s="18">
        <f t="shared" si="0"/>
        <v>422</v>
      </c>
      <c r="U11" s="18">
        <f t="shared" si="1"/>
        <v>301</v>
      </c>
      <c r="V11" s="18">
        <f t="shared" si="2"/>
        <v>39</v>
      </c>
      <c r="W11" s="18">
        <f t="shared" si="3"/>
        <v>0</v>
      </c>
      <c r="X11" s="18">
        <f t="shared" si="4"/>
        <v>43</v>
      </c>
      <c r="Y11" s="18">
        <f t="shared" si="5"/>
        <v>39</v>
      </c>
      <c r="AA11" s="9"/>
    </row>
    <row r="12" spans="1:27" x14ac:dyDescent="0.3">
      <c r="A12" s="5" t="s">
        <v>31</v>
      </c>
      <c r="B12" s="9"/>
      <c r="C12" s="9">
        <v>100</v>
      </c>
      <c r="D12" s="9">
        <v>112</v>
      </c>
      <c r="E12" s="9">
        <v>86</v>
      </c>
      <c r="F12" s="9">
        <v>71</v>
      </c>
      <c r="G12" s="9">
        <v>4</v>
      </c>
      <c r="H12" s="9">
        <v>26</v>
      </c>
      <c r="I12" s="9">
        <v>3</v>
      </c>
      <c r="J12" s="9">
        <v>6</v>
      </c>
      <c r="K12" s="9">
        <v>72</v>
      </c>
      <c r="L12" s="9">
        <v>13</v>
      </c>
      <c r="M12" s="13"/>
      <c r="N12" s="13"/>
      <c r="O12" s="13"/>
      <c r="P12" s="13"/>
      <c r="Q12" s="13"/>
      <c r="R12" s="9">
        <v>213</v>
      </c>
      <c r="S12" s="9">
        <v>28</v>
      </c>
      <c r="T12" s="18">
        <f t="shared" si="0"/>
        <v>521</v>
      </c>
      <c r="U12" s="18">
        <f t="shared" si="1"/>
        <v>369</v>
      </c>
      <c r="V12" s="18">
        <f t="shared" si="2"/>
        <v>72</v>
      </c>
      <c r="W12" s="18">
        <f t="shared" si="3"/>
        <v>0</v>
      </c>
      <c r="X12" s="18">
        <f t="shared" si="4"/>
        <v>41</v>
      </c>
      <c r="Y12" s="18">
        <f t="shared" si="5"/>
        <v>39</v>
      </c>
      <c r="AA12" s="9"/>
    </row>
    <row r="13" spans="1:27" x14ac:dyDescent="0.3">
      <c r="A13" s="5" t="s">
        <v>32</v>
      </c>
      <c r="B13" s="9"/>
      <c r="C13" s="9">
        <v>100</v>
      </c>
      <c r="D13" s="9">
        <v>120</v>
      </c>
      <c r="E13" s="9">
        <v>60</v>
      </c>
      <c r="F13" s="9">
        <v>70</v>
      </c>
      <c r="G13" s="9">
        <v>3</v>
      </c>
      <c r="H13" s="9">
        <v>30</v>
      </c>
      <c r="I13" s="9">
        <v>3</v>
      </c>
      <c r="J13" s="9">
        <v>1</v>
      </c>
      <c r="K13" s="9">
        <v>23</v>
      </c>
      <c r="L13" s="9">
        <v>7</v>
      </c>
      <c r="M13" s="13"/>
      <c r="N13" s="13"/>
      <c r="O13" s="13"/>
      <c r="P13" s="13"/>
      <c r="Q13" s="13"/>
      <c r="R13" s="9">
        <v>171</v>
      </c>
      <c r="S13" s="9">
        <v>13</v>
      </c>
      <c r="T13" s="18">
        <f t="shared" si="0"/>
        <v>430</v>
      </c>
      <c r="U13" s="18">
        <f t="shared" si="1"/>
        <v>350</v>
      </c>
      <c r="V13" s="18">
        <f t="shared" si="2"/>
        <v>23</v>
      </c>
      <c r="W13" s="18">
        <f t="shared" si="3"/>
        <v>0</v>
      </c>
      <c r="X13" s="18">
        <f t="shared" si="4"/>
        <v>20</v>
      </c>
      <c r="Y13" s="18">
        <f t="shared" si="5"/>
        <v>37</v>
      </c>
      <c r="AA13" s="9"/>
    </row>
    <row r="14" spans="1:27" x14ac:dyDescent="0.3">
      <c r="A14" s="5" t="s">
        <v>33</v>
      </c>
      <c r="B14" s="9"/>
      <c r="C14" s="9">
        <v>69</v>
      </c>
      <c r="D14" s="9">
        <v>121</v>
      </c>
      <c r="E14" s="9">
        <v>83</v>
      </c>
      <c r="F14" s="9">
        <v>86</v>
      </c>
      <c r="G14" s="9">
        <v>6</v>
      </c>
      <c r="H14" s="9">
        <v>29</v>
      </c>
      <c r="I14" s="9">
        <v>7</v>
      </c>
      <c r="J14" s="9">
        <v>3</v>
      </c>
      <c r="K14" s="9">
        <v>37</v>
      </c>
      <c r="L14" s="9">
        <v>5</v>
      </c>
      <c r="M14" s="13"/>
      <c r="N14" s="13"/>
      <c r="O14" s="13"/>
      <c r="P14" s="13"/>
      <c r="Q14" s="13"/>
      <c r="R14" s="9">
        <v>200</v>
      </c>
      <c r="S14" s="9">
        <v>21</v>
      </c>
      <c r="T14" s="18">
        <f t="shared" si="0"/>
        <v>467</v>
      </c>
      <c r="U14" s="18">
        <f t="shared" si="1"/>
        <v>359</v>
      </c>
      <c r="V14" s="18">
        <f t="shared" si="2"/>
        <v>37</v>
      </c>
      <c r="W14" s="18">
        <f t="shared" si="3"/>
        <v>0</v>
      </c>
      <c r="X14" s="18">
        <f t="shared" si="4"/>
        <v>26</v>
      </c>
      <c r="Y14" s="18">
        <f t="shared" si="5"/>
        <v>45</v>
      </c>
      <c r="AA14" s="9"/>
    </row>
    <row r="15" spans="1:27" x14ac:dyDescent="0.3">
      <c r="A15" s="5" t="s">
        <v>34</v>
      </c>
      <c r="B15" s="9"/>
      <c r="C15" s="9">
        <v>116</v>
      </c>
      <c r="D15" s="9">
        <v>66</v>
      </c>
      <c r="E15" s="9">
        <v>74</v>
      </c>
      <c r="F15" s="9">
        <v>48</v>
      </c>
      <c r="G15" s="9">
        <v>12</v>
      </c>
      <c r="H15" s="9">
        <v>27</v>
      </c>
      <c r="I15" s="9">
        <v>5</v>
      </c>
      <c r="J15" s="9">
        <v>7</v>
      </c>
      <c r="K15" s="9">
        <v>30</v>
      </c>
      <c r="L15" s="9">
        <v>7</v>
      </c>
      <c r="M15" s="13"/>
      <c r="N15" s="13"/>
      <c r="O15" s="13"/>
      <c r="P15" s="13"/>
      <c r="Q15" s="13"/>
      <c r="R15" s="9">
        <v>178</v>
      </c>
      <c r="S15" s="9">
        <v>54</v>
      </c>
      <c r="T15" s="18">
        <f t="shared" si="0"/>
        <v>446</v>
      </c>
      <c r="U15" s="18">
        <f t="shared" si="1"/>
        <v>304</v>
      </c>
      <c r="V15" s="18">
        <f t="shared" si="2"/>
        <v>30</v>
      </c>
      <c r="W15" s="18">
        <f t="shared" si="3"/>
        <v>0</v>
      </c>
      <c r="X15" s="18">
        <f t="shared" si="4"/>
        <v>61</v>
      </c>
      <c r="Y15" s="18">
        <f t="shared" si="5"/>
        <v>51</v>
      </c>
      <c r="AA15" s="9"/>
    </row>
    <row r="16" spans="1:27" x14ac:dyDescent="0.3">
      <c r="A16" s="5" t="s">
        <v>35</v>
      </c>
      <c r="B16" s="9"/>
      <c r="C16" s="9">
        <v>86</v>
      </c>
      <c r="D16" s="9">
        <v>77</v>
      </c>
      <c r="E16" s="9">
        <v>64</v>
      </c>
      <c r="F16" s="9">
        <v>50</v>
      </c>
      <c r="G16" s="9">
        <v>3</v>
      </c>
      <c r="H16" s="9">
        <v>15</v>
      </c>
      <c r="I16" s="9">
        <v>5</v>
      </c>
      <c r="J16" s="9">
        <v>5</v>
      </c>
      <c r="K16" s="9">
        <v>32</v>
      </c>
      <c r="L16" s="9">
        <v>25</v>
      </c>
      <c r="M16" s="13"/>
      <c r="N16" s="13"/>
      <c r="O16" s="13"/>
      <c r="P16" s="13"/>
      <c r="Q16" s="13"/>
      <c r="R16" s="9">
        <v>153</v>
      </c>
      <c r="S16" s="9">
        <v>24</v>
      </c>
      <c r="T16" s="18">
        <f t="shared" si="0"/>
        <v>386</v>
      </c>
      <c r="U16" s="18">
        <f t="shared" si="1"/>
        <v>277</v>
      </c>
      <c r="V16" s="18">
        <f t="shared" si="2"/>
        <v>32</v>
      </c>
      <c r="W16" s="18">
        <f t="shared" si="3"/>
        <v>0</v>
      </c>
      <c r="X16" s="18">
        <f t="shared" si="4"/>
        <v>49</v>
      </c>
      <c r="Y16" s="18">
        <f t="shared" si="5"/>
        <v>28</v>
      </c>
      <c r="AA16" s="9"/>
    </row>
    <row r="17" spans="1:27" x14ac:dyDescent="0.3">
      <c r="A17" s="5" t="s">
        <v>36</v>
      </c>
      <c r="B17" s="9"/>
      <c r="C17" s="9">
        <v>104</v>
      </c>
      <c r="D17" s="9">
        <v>95</v>
      </c>
      <c r="E17" s="9">
        <v>103</v>
      </c>
      <c r="F17" s="9">
        <v>66</v>
      </c>
      <c r="G17" s="9">
        <v>10</v>
      </c>
      <c r="H17" s="9">
        <v>21</v>
      </c>
      <c r="I17" s="9">
        <v>3</v>
      </c>
      <c r="J17" s="9">
        <v>3</v>
      </c>
      <c r="K17" s="9">
        <v>21</v>
      </c>
      <c r="L17" s="9">
        <v>36</v>
      </c>
      <c r="M17" s="13"/>
      <c r="N17" s="13"/>
      <c r="O17" s="13"/>
      <c r="P17" s="13"/>
      <c r="Q17" s="13"/>
      <c r="R17" s="9">
        <v>123</v>
      </c>
      <c r="S17" s="9">
        <v>14</v>
      </c>
      <c r="T17" s="18">
        <f t="shared" si="0"/>
        <v>476</v>
      </c>
      <c r="U17" s="18">
        <f t="shared" si="1"/>
        <v>368</v>
      </c>
      <c r="V17" s="18">
        <f t="shared" si="2"/>
        <v>21</v>
      </c>
      <c r="W17" s="18">
        <f t="shared" si="3"/>
        <v>0</v>
      </c>
      <c r="X17" s="18">
        <f t="shared" si="4"/>
        <v>50</v>
      </c>
      <c r="Y17" s="18">
        <f t="shared" si="5"/>
        <v>37</v>
      </c>
      <c r="AA17" s="9"/>
    </row>
    <row r="18" spans="1:27" x14ac:dyDescent="0.3">
      <c r="A18" s="5" t="s">
        <v>37</v>
      </c>
      <c r="B18" s="9"/>
      <c r="C18" s="9">
        <v>91</v>
      </c>
      <c r="D18" s="9">
        <v>89</v>
      </c>
      <c r="E18" s="9">
        <v>75</v>
      </c>
      <c r="F18" s="9">
        <v>67</v>
      </c>
      <c r="G18" s="9">
        <v>17</v>
      </c>
      <c r="H18" s="9">
        <v>23</v>
      </c>
      <c r="I18" s="9">
        <v>5</v>
      </c>
      <c r="J18" s="9">
        <v>0</v>
      </c>
      <c r="K18" s="9">
        <v>37</v>
      </c>
      <c r="L18" s="9">
        <v>5</v>
      </c>
      <c r="M18" s="13"/>
      <c r="N18" s="13"/>
      <c r="O18" s="13"/>
      <c r="P18" s="13"/>
      <c r="Q18" s="13"/>
      <c r="R18" s="9">
        <v>181</v>
      </c>
      <c r="S18" s="9">
        <v>25</v>
      </c>
      <c r="T18" s="18">
        <f t="shared" si="0"/>
        <v>434</v>
      </c>
      <c r="U18" s="18">
        <f t="shared" si="1"/>
        <v>322</v>
      </c>
      <c r="V18" s="18">
        <f t="shared" si="2"/>
        <v>37</v>
      </c>
      <c r="W18" s="18">
        <f t="shared" si="3"/>
        <v>0</v>
      </c>
      <c r="X18" s="18">
        <f t="shared" si="4"/>
        <v>30</v>
      </c>
      <c r="Y18" s="18">
        <f t="shared" si="5"/>
        <v>45</v>
      </c>
      <c r="AA18" s="9"/>
    </row>
    <row r="19" spans="1:27" x14ac:dyDescent="0.3">
      <c r="A19" s="5" t="s">
        <v>38</v>
      </c>
      <c r="B19" s="9"/>
      <c r="C19" s="9">
        <v>107</v>
      </c>
      <c r="D19" s="9">
        <v>73</v>
      </c>
      <c r="E19" s="9">
        <v>78</v>
      </c>
      <c r="F19" s="9">
        <v>50</v>
      </c>
      <c r="G19" s="9">
        <v>0</v>
      </c>
      <c r="H19" s="9">
        <v>18</v>
      </c>
      <c r="I19" s="9">
        <v>7</v>
      </c>
      <c r="J19" s="9">
        <v>32</v>
      </c>
      <c r="K19" s="9">
        <v>48</v>
      </c>
      <c r="L19" s="9">
        <v>7</v>
      </c>
      <c r="M19" s="13"/>
      <c r="N19" s="13"/>
      <c r="O19" s="13"/>
      <c r="P19" s="13"/>
      <c r="Q19" s="13"/>
      <c r="R19" s="9">
        <v>195</v>
      </c>
      <c r="S19" s="9">
        <v>22</v>
      </c>
      <c r="T19" s="18">
        <f t="shared" si="0"/>
        <v>442</v>
      </c>
      <c r="U19" s="18">
        <f t="shared" si="1"/>
        <v>308</v>
      </c>
      <c r="V19" s="18">
        <f t="shared" si="2"/>
        <v>48</v>
      </c>
      <c r="W19" s="18">
        <f t="shared" si="3"/>
        <v>0</v>
      </c>
      <c r="X19" s="18">
        <f t="shared" si="4"/>
        <v>29</v>
      </c>
      <c r="Y19" s="18">
        <f t="shared" si="5"/>
        <v>57</v>
      </c>
      <c r="AA19" s="9"/>
    </row>
    <row r="20" spans="1:27" x14ac:dyDescent="0.3">
      <c r="A20" s="5" t="s">
        <v>39</v>
      </c>
      <c r="B20" s="9"/>
      <c r="C20" s="9">
        <v>103</v>
      </c>
      <c r="D20" s="9">
        <v>111</v>
      </c>
      <c r="E20" s="9">
        <v>85</v>
      </c>
      <c r="F20" s="9">
        <v>86</v>
      </c>
      <c r="G20" s="9">
        <v>2</v>
      </c>
      <c r="H20" s="9">
        <v>11</v>
      </c>
      <c r="I20" s="9">
        <v>4</v>
      </c>
      <c r="J20" s="9">
        <v>2</v>
      </c>
      <c r="K20" s="9">
        <v>69</v>
      </c>
      <c r="L20" s="9">
        <v>11</v>
      </c>
      <c r="M20" s="13"/>
      <c r="N20" s="13"/>
      <c r="O20" s="13"/>
      <c r="P20" s="13"/>
      <c r="Q20" s="13"/>
      <c r="R20" s="9">
        <v>194</v>
      </c>
      <c r="S20" s="9">
        <v>47</v>
      </c>
      <c r="T20" s="18">
        <f t="shared" si="0"/>
        <v>531</v>
      </c>
      <c r="U20" s="18">
        <f t="shared" si="1"/>
        <v>385</v>
      </c>
      <c r="V20" s="18">
        <f t="shared" si="2"/>
        <v>69</v>
      </c>
      <c r="W20" s="18">
        <f t="shared" si="3"/>
        <v>0</v>
      </c>
      <c r="X20" s="18">
        <f t="shared" si="4"/>
        <v>58</v>
      </c>
      <c r="Y20" s="18">
        <f t="shared" si="5"/>
        <v>19</v>
      </c>
      <c r="AA20" s="9"/>
    </row>
    <row r="21" spans="1:27" x14ac:dyDescent="0.3">
      <c r="A21" s="5" t="s">
        <v>40</v>
      </c>
      <c r="B21" s="9"/>
      <c r="C21" s="9">
        <v>106</v>
      </c>
      <c r="D21" s="9">
        <v>108</v>
      </c>
      <c r="E21" s="9">
        <v>86</v>
      </c>
      <c r="F21" s="9">
        <v>87</v>
      </c>
      <c r="G21" s="9">
        <v>8</v>
      </c>
      <c r="H21" s="9">
        <v>34</v>
      </c>
      <c r="I21" s="9">
        <v>8</v>
      </c>
      <c r="J21" s="9">
        <v>0</v>
      </c>
      <c r="K21" s="9">
        <v>53</v>
      </c>
      <c r="L21" s="9">
        <v>5</v>
      </c>
      <c r="M21" s="13"/>
      <c r="N21" s="13"/>
      <c r="O21" s="13"/>
      <c r="P21" s="13"/>
      <c r="Q21" s="13"/>
      <c r="R21" s="9">
        <v>179</v>
      </c>
      <c r="S21" s="9">
        <v>15</v>
      </c>
      <c r="T21" s="18">
        <f t="shared" si="0"/>
        <v>510</v>
      </c>
      <c r="U21" s="18">
        <f t="shared" si="1"/>
        <v>387</v>
      </c>
      <c r="V21" s="18">
        <f t="shared" si="2"/>
        <v>53</v>
      </c>
      <c r="W21" s="18">
        <f t="shared" si="3"/>
        <v>0</v>
      </c>
      <c r="X21" s="18">
        <f t="shared" si="4"/>
        <v>20</v>
      </c>
      <c r="Y21" s="18">
        <f t="shared" si="5"/>
        <v>50</v>
      </c>
      <c r="AA21" s="9"/>
    </row>
    <row r="22" spans="1:27" x14ac:dyDescent="0.3">
      <c r="A22" s="5" t="s">
        <v>41</v>
      </c>
      <c r="B22" s="9"/>
      <c r="C22" s="9">
        <v>125</v>
      </c>
      <c r="D22" s="9">
        <v>149</v>
      </c>
      <c r="E22" s="9">
        <v>98</v>
      </c>
      <c r="F22" s="9">
        <v>123</v>
      </c>
      <c r="G22" s="9">
        <v>29</v>
      </c>
      <c r="H22" s="9">
        <v>9</v>
      </c>
      <c r="I22" s="9">
        <v>7</v>
      </c>
      <c r="J22" s="9">
        <v>2</v>
      </c>
      <c r="K22" s="9">
        <v>36</v>
      </c>
      <c r="L22" s="9">
        <v>7</v>
      </c>
      <c r="M22" s="13"/>
      <c r="N22" s="13"/>
      <c r="O22" s="13"/>
      <c r="P22" s="13"/>
      <c r="Q22" s="13"/>
      <c r="R22" s="9">
        <v>84</v>
      </c>
      <c r="S22" s="9">
        <v>15</v>
      </c>
      <c r="T22" s="18">
        <f t="shared" si="0"/>
        <v>600</v>
      </c>
      <c r="U22" s="18">
        <f t="shared" si="1"/>
        <v>495</v>
      </c>
      <c r="V22" s="18">
        <f t="shared" si="2"/>
        <v>36</v>
      </c>
      <c r="W22" s="18">
        <f t="shared" si="3"/>
        <v>0</v>
      </c>
      <c r="X22" s="18">
        <f t="shared" si="4"/>
        <v>22</v>
      </c>
      <c r="Y22" s="18">
        <f t="shared" si="5"/>
        <v>47</v>
      </c>
      <c r="AA22" s="9"/>
    </row>
    <row r="23" spans="1:27" x14ac:dyDescent="0.3">
      <c r="A23" s="5" t="s">
        <v>42</v>
      </c>
      <c r="B23" s="9"/>
      <c r="C23" s="9">
        <v>98</v>
      </c>
      <c r="D23" s="9">
        <v>77</v>
      </c>
      <c r="E23" s="9">
        <v>81</v>
      </c>
      <c r="F23" s="9">
        <v>71</v>
      </c>
      <c r="G23" s="9">
        <v>6</v>
      </c>
      <c r="H23" s="9">
        <v>35</v>
      </c>
      <c r="I23" s="9">
        <v>4</v>
      </c>
      <c r="J23" s="9">
        <v>0</v>
      </c>
      <c r="K23" s="9">
        <v>46</v>
      </c>
      <c r="L23" s="9">
        <v>11</v>
      </c>
      <c r="M23" s="13"/>
      <c r="N23" s="13"/>
      <c r="O23" s="13"/>
      <c r="P23" s="13"/>
      <c r="Q23" s="13"/>
      <c r="R23" s="9">
        <v>154</v>
      </c>
      <c r="S23" s="9">
        <v>31</v>
      </c>
      <c r="T23" s="18">
        <f t="shared" si="0"/>
        <v>460</v>
      </c>
      <c r="U23" s="18">
        <f t="shared" si="1"/>
        <v>327</v>
      </c>
      <c r="V23" s="18">
        <f t="shared" si="2"/>
        <v>46</v>
      </c>
      <c r="W23" s="18">
        <f t="shared" si="3"/>
        <v>0</v>
      </c>
      <c r="X23" s="18">
        <f t="shared" si="4"/>
        <v>42</v>
      </c>
      <c r="Y23" s="18">
        <f t="shared" si="5"/>
        <v>45</v>
      </c>
      <c r="AA23" s="9"/>
    </row>
    <row r="24" spans="1:27" x14ac:dyDescent="0.3">
      <c r="A24" s="5" t="s">
        <v>43</v>
      </c>
      <c r="B24" s="9"/>
      <c r="C24" s="9">
        <v>97</v>
      </c>
      <c r="D24" s="9">
        <v>98</v>
      </c>
      <c r="E24" s="9">
        <v>86</v>
      </c>
      <c r="F24" s="9">
        <v>60</v>
      </c>
      <c r="G24" s="9">
        <v>1</v>
      </c>
      <c r="H24" s="9">
        <v>32</v>
      </c>
      <c r="I24" s="9">
        <v>5</v>
      </c>
      <c r="J24" s="9">
        <v>2</v>
      </c>
      <c r="K24" s="9">
        <v>67</v>
      </c>
      <c r="L24" s="9">
        <v>7</v>
      </c>
      <c r="M24" s="13"/>
      <c r="N24" s="13"/>
      <c r="O24" s="13"/>
      <c r="P24" s="13"/>
      <c r="Q24" s="13"/>
      <c r="R24" s="9">
        <v>150</v>
      </c>
      <c r="S24" s="9">
        <v>28</v>
      </c>
      <c r="T24" s="18">
        <f t="shared" si="0"/>
        <v>483</v>
      </c>
      <c r="U24" s="18">
        <f t="shared" si="1"/>
        <v>341</v>
      </c>
      <c r="V24" s="18">
        <f t="shared" si="2"/>
        <v>67</v>
      </c>
      <c r="W24" s="18">
        <f t="shared" si="3"/>
        <v>0</v>
      </c>
      <c r="X24" s="18">
        <f t="shared" si="4"/>
        <v>35</v>
      </c>
      <c r="Y24" s="18">
        <f t="shared" si="5"/>
        <v>40</v>
      </c>
      <c r="AA24" s="9"/>
    </row>
    <row r="25" spans="1:27" x14ac:dyDescent="0.3">
      <c r="A25" s="5" t="s">
        <v>44</v>
      </c>
      <c r="B25" s="9"/>
      <c r="C25" s="9">
        <v>85</v>
      </c>
      <c r="D25" s="9">
        <v>79</v>
      </c>
      <c r="E25" s="9">
        <v>66</v>
      </c>
      <c r="F25" s="9">
        <v>47</v>
      </c>
      <c r="G25" s="9">
        <v>5</v>
      </c>
      <c r="H25" s="9">
        <v>21</v>
      </c>
      <c r="I25" s="9">
        <v>13</v>
      </c>
      <c r="J25" s="9">
        <v>0</v>
      </c>
      <c r="K25" s="9">
        <v>31</v>
      </c>
      <c r="L25" s="9">
        <v>4</v>
      </c>
      <c r="M25" s="13"/>
      <c r="N25" s="13"/>
      <c r="O25" s="13"/>
      <c r="P25" s="13"/>
      <c r="Q25" s="13"/>
      <c r="R25" s="9">
        <v>162</v>
      </c>
      <c r="S25" s="9">
        <v>38</v>
      </c>
      <c r="T25" s="18">
        <f t="shared" si="0"/>
        <v>389</v>
      </c>
      <c r="U25" s="18">
        <f t="shared" si="1"/>
        <v>277</v>
      </c>
      <c r="V25" s="18">
        <f t="shared" si="2"/>
        <v>31</v>
      </c>
      <c r="W25" s="18">
        <f t="shared" si="3"/>
        <v>0</v>
      </c>
      <c r="X25" s="18">
        <f t="shared" si="4"/>
        <v>42</v>
      </c>
      <c r="Y25" s="18">
        <f t="shared" si="5"/>
        <v>39</v>
      </c>
      <c r="AA25" s="9"/>
    </row>
    <row r="26" spans="1:27" x14ac:dyDescent="0.3">
      <c r="A26" s="5" t="s">
        <v>45</v>
      </c>
      <c r="B26" s="9"/>
      <c r="C26" s="9">
        <v>99</v>
      </c>
      <c r="D26" s="9">
        <v>107</v>
      </c>
      <c r="E26" s="9">
        <v>87</v>
      </c>
      <c r="F26" s="9">
        <v>76</v>
      </c>
      <c r="G26" s="9">
        <v>8</v>
      </c>
      <c r="H26" s="9">
        <v>34</v>
      </c>
      <c r="I26" s="9">
        <v>5</v>
      </c>
      <c r="J26" s="9">
        <v>3</v>
      </c>
      <c r="K26" s="9">
        <v>31</v>
      </c>
      <c r="L26" s="9">
        <v>3</v>
      </c>
      <c r="M26" s="13"/>
      <c r="N26" s="13"/>
      <c r="O26" s="13"/>
      <c r="P26" s="13"/>
      <c r="Q26" s="13"/>
      <c r="R26" s="9">
        <v>132</v>
      </c>
      <c r="S26" s="9">
        <v>33</v>
      </c>
      <c r="T26" s="18">
        <f t="shared" si="0"/>
        <v>486</v>
      </c>
      <c r="U26" s="18">
        <f t="shared" si="1"/>
        <v>369</v>
      </c>
      <c r="V26" s="18">
        <f t="shared" si="2"/>
        <v>31</v>
      </c>
      <c r="W26" s="18">
        <f t="shared" si="3"/>
        <v>0</v>
      </c>
      <c r="X26" s="18">
        <f t="shared" si="4"/>
        <v>36</v>
      </c>
      <c r="Y26" s="18">
        <f t="shared" si="5"/>
        <v>50</v>
      </c>
      <c r="AA26" s="9"/>
    </row>
    <row r="27" spans="1:27" x14ac:dyDescent="0.3">
      <c r="A27" s="5" t="s">
        <v>46</v>
      </c>
      <c r="B27" s="9"/>
      <c r="C27" s="9">
        <v>60</v>
      </c>
      <c r="D27" s="9">
        <v>64</v>
      </c>
      <c r="E27" s="9">
        <v>58</v>
      </c>
      <c r="F27" s="9">
        <v>40</v>
      </c>
      <c r="G27" s="9">
        <v>16</v>
      </c>
      <c r="H27" s="9">
        <v>25</v>
      </c>
      <c r="I27" s="9">
        <v>10</v>
      </c>
      <c r="J27" s="9">
        <v>1</v>
      </c>
      <c r="K27" s="9">
        <v>45</v>
      </c>
      <c r="L27" s="9">
        <v>6</v>
      </c>
      <c r="M27" s="13"/>
      <c r="N27" s="13"/>
      <c r="O27" s="13"/>
      <c r="P27" s="13"/>
      <c r="Q27" s="13"/>
      <c r="R27" s="9">
        <v>156</v>
      </c>
      <c r="S27" s="9">
        <v>40</v>
      </c>
      <c r="T27" s="18">
        <f t="shared" si="0"/>
        <v>365</v>
      </c>
      <c r="U27" s="18">
        <f t="shared" si="1"/>
        <v>222</v>
      </c>
      <c r="V27" s="18">
        <f t="shared" si="2"/>
        <v>45</v>
      </c>
      <c r="W27" s="18">
        <f t="shared" si="3"/>
        <v>0</v>
      </c>
      <c r="X27" s="18">
        <f t="shared" si="4"/>
        <v>46</v>
      </c>
      <c r="Y27" s="18">
        <f t="shared" si="5"/>
        <v>52</v>
      </c>
      <c r="AA27" s="9"/>
    </row>
    <row r="28" spans="1:27" x14ac:dyDescent="0.3">
      <c r="A28" s="5" t="s">
        <v>47</v>
      </c>
      <c r="B28" s="9"/>
      <c r="C28" s="9">
        <v>104</v>
      </c>
      <c r="D28" s="9">
        <v>86</v>
      </c>
      <c r="E28" s="9">
        <v>60</v>
      </c>
      <c r="F28" s="9">
        <v>66</v>
      </c>
      <c r="G28" s="9">
        <v>18</v>
      </c>
      <c r="H28" s="9">
        <v>30</v>
      </c>
      <c r="I28" s="9">
        <v>4</v>
      </c>
      <c r="J28" s="9">
        <v>1</v>
      </c>
      <c r="K28" s="9">
        <v>32</v>
      </c>
      <c r="L28" s="9">
        <v>5</v>
      </c>
      <c r="M28" s="13"/>
      <c r="N28" s="13"/>
      <c r="O28" s="13"/>
      <c r="P28" s="13"/>
      <c r="Q28" s="13"/>
      <c r="R28" s="9">
        <v>149</v>
      </c>
      <c r="S28" s="9">
        <v>29</v>
      </c>
      <c r="T28" s="18">
        <f t="shared" si="0"/>
        <v>435</v>
      </c>
      <c r="U28" s="18">
        <f t="shared" si="1"/>
        <v>316</v>
      </c>
      <c r="V28" s="18">
        <f t="shared" si="2"/>
        <v>32</v>
      </c>
      <c r="W28" s="18">
        <f t="shared" si="3"/>
        <v>0</v>
      </c>
      <c r="X28" s="18">
        <f t="shared" si="4"/>
        <v>34</v>
      </c>
      <c r="Y28" s="18">
        <f t="shared" si="5"/>
        <v>53</v>
      </c>
      <c r="AA28" s="9"/>
    </row>
    <row r="29" spans="1:27" x14ac:dyDescent="0.3">
      <c r="A29" s="5" t="s">
        <v>48</v>
      </c>
      <c r="B29" s="9"/>
      <c r="C29" s="9">
        <v>84</v>
      </c>
      <c r="D29" s="9">
        <v>83</v>
      </c>
      <c r="E29" s="9">
        <v>51</v>
      </c>
      <c r="F29" s="9">
        <v>73</v>
      </c>
      <c r="G29" s="9">
        <v>1</v>
      </c>
      <c r="H29" s="9">
        <v>31</v>
      </c>
      <c r="I29" s="9">
        <v>2</v>
      </c>
      <c r="J29" s="9">
        <v>1</v>
      </c>
      <c r="K29" s="9">
        <v>31</v>
      </c>
      <c r="L29" s="9">
        <v>0</v>
      </c>
      <c r="M29" s="13"/>
      <c r="N29" s="13"/>
      <c r="O29" s="13"/>
      <c r="P29" s="13"/>
      <c r="Q29" s="13"/>
      <c r="R29" s="9">
        <v>130</v>
      </c>
      <c r="S29" s="9">
        <v>24</v>
      </c>
      <c r="T29" s="18">
        <f t="shared" si="0"/>
        <v>381</v>
      </c>
      <c r="U29" s="18">
        <f t="shared" si="1"/>
        <v>291</v>
      </c>
      <c r="V29" s="18">
        <f t="shared" si="2"/>
        <v>31</v>
      </c>
      <c r="W29" s="18">
        <f t="shared" si="3"/>
        <v>0</v>
      </c>
      <c r="X29" s="18">
        <f t="shared" si="4"/>
        <v>24</v>
      </c>
      <c r="Y29" s="18">
        <f t="shared" si="5"/>
        <v>35</v>
      </c>
      <c r="AA29" s="9"/>
    </row>
    <row r="30" spans="1:27" x14ac:dyDescent="0.3">
      <c r="A30" s="5" t="s">
        <v>49</v>
      </c>
      <c r="B30" s="9"/>
      <c r="C30" s="9">
        <v>90</v>
      </c>
      <c r="D30" s="9">
        <v>81</v>
      </c>
      <c r="E30" s="9">
        <v>48</v>
      </c>
      <c r="F30" s="9">
        <v>65</v>
      </c>
      <c r="G30" s="9">
        <v>1</v>
      </c>
      <c r="H30" s="9">
        <v>44</v>
      </c>
      <c r="I30" s="9">
        <v>9</v>
      </c>
      <c r="J30" s="9">
        <v>3</v>
      </c>
      <c r="K30" s="9">
        <v>40</v>
      </c>
      <c r="L30" s="9">
        <v>1</v>
      </c>
      <c r="M30" s="13"/>
      <c r="N30" s="13"/>
      <c r="O30" s="13"/>
      <c r="P30" s="13"/>
      <c r="Q30" s="13"/>
      <c r="R30" s="9">
        <v>183</v>
      </c>
      <c r="S30" s="9">
        <v>36</v>
      </c>
      <c r="T30" s="18">
        <f t="shared" si="0"/>
        <v>418</v>
      </c>
      <c r="U30" s="18">
        <f t="shared" si="1"/>
        <v>284</v>
      </c>
      <c r="V30" s="18">
        <f t="shared" si="2"/>
        <v>40</v>
      </c>
      <c r="W30" s="18">
        <f t="shared" si="3"/>
        <v>0</v>
      </c>
      <c r="X30" s="18">
        <f t="shared" si="4"/>
        <v>37</v>
      </c>
      <c r="Y30" s="18">
        <f t="shared" si="5"/>
        <v>57</v>
      </c>
      <c r="AA30" s="9"/>
    </row>
    <row r="31" spans="1:27" x14ac:dyDescent="0.3">
      <c r="A31" s="5" t="s">
        <v>50</v>
      </c>
      <c r="B31" s="9"/>
      <c r="C31" s="9">
        <v>64</v>
      </c>
      <c r="D31" s="9">
        <v>63</v>
      </c>
      <c r="E31" s="9">
        <v>44</v>
      </c>
      <c r="F31" s="9">
        <v>54</v>
      </c>
      <c r="G31" s="9">
        <v>10</v>
      </c>
      <c r="H31" s="9">
        <v>41</v>
      </c>
      <c r="I31" s="9">
        <v>3</v>
      </c>
      <c r="J31" s="9"/>
      <c r="K31" s="9">
        <v>25</v>
      </c>
      <c r="L31" s="9">
        <v>3</v>
      </c>
      <c r="M31" s="13"/>
      <c r="N31" s="13"/>
      <c r="O31" s="13"/>
      <c r="P31" s="13"/>
      <c r="Q31" s="13"/>
      <c r="R31" s="9">
        <v>140</v>
      </c>
      <c r="S31" s="9">
        <v>20</v>
      </c>
      <c r="T31" s="18">
        <f t="shared" si="0"/>
        <v>327</v>
      </c>
      <c r="U31" s="18">
        <f t="shared" si="1"/>
        <v>225</v>
      </c>
      <c r="V31" s="18">
        <f t="shared" si="2"/>
        <v>25</v>
      </c>
      <c r="W31" s="18">
        <f t="shared" si="3"/>
        <v>0</v>
      </c>
      <c r="X31" s="18">
        <f t="shared" si="4"/>
        <v>23</v>
      </c>
      <c r="Y31" s="18">
        <f t="shared" si="5"/>
        <v>54</v>
      </c>
      <c r="AA31" s="9"/>
    </row>
    <row r="32" spans="1:27" x14ac:dyDescent="0.3">
      <c r="A32" s="5" t="s">
        <v>51</v>
      </c>
      <c r="B32" s="9"/>
      <c r="C32" s="9">
        <v>43</v>
      </c>
      <c r="D32" s="9">
        <v>63</v>
      </c>
      <c r="E32" s="9">
        <v>30</v>
      </c>
      <c r="F32" s="9">
        <v>46</v>
      </c>
      <c r="G32" s="9">
        <v>3</v>
      </c>
      <c r="H32" s="9">
        <v>21</v>
      </c>
      <c r="I32" s="9">
        <v>4</v>
      </c>
      <c r="J32" s="9"/>
      <c r="K32" s="9">
        <v>23</v>
      </c>
      <c r="L32" s="9">
        <v>3</v>
      </c>
      <c r="M32" s="13"/>
      <c r="N32" s="13"/>
      <c r="O32" s="13"/>
      <c r="P32" s="13"/>
      <c r="Q32" s="13"/>
      <c r="R32" s="9">
        <v>102</v>
      </c>
      <c r="S32" s="9">
        <v>52</v>
      </c>
      <c r="T32" s="18">
        <f t="shared" si="0"/>
        <v>288</v>
      </c>
      <c r="U32" s="18">
        <f t="shared" si="1"/>
        <v>182</v>
      </c>
      <c r="V32" s="18">
        <f t="shared" si="2"/>
        <v>23</v>
      </c>
      <c r="W32" s="18">
        <f t="shared" si="3"/>
        <v>0</v>
      </c>
      <c r="X32" s="18">
        <f t="shared" si="4"/>
        <v>55</v>
      </c>
      <c r="Y32" s="18">
        <f t="shared" si="5"/>
        <v>28</v>
      </c>
      <c r="AA32" s="9"/>
    </row>
    <row r="33" spans="1:27" x14ac:dyDescent="0.3">
      <c r="A33" s="5" t="s">
        <v>52</v>
      </c>
      <c r="B33" s="9"/>
      <c r="C33" s="9">
        <v>136</v>
      </c>
      <c r="D33" s="9">
        <v>79</v>
      </c>
      <c r="E33" s="9">
        <v>98</v>
      </c>
      <c r="F33" s="9">
        <v>64</v>
      </c>
      <c r="G33" s="9"/>
      <c r="H33" s="9">
        <v>14</v>
      </c>
      <c r="I33" s="9">
        <v>2</v>
      </c>
      <c r="J33" s="9">
        <v>2</v>
      </c>
      <c r="K33" s="9">
        <v>30</v>
      </c>
      <c r="L33" s="9">
        <v>2</v>
      </c>
      <c r="M33" s="13"/>
      <c r="N33" s="13"/>
      <c r="O33" s="13"/>
      <c r="P33" s="13"/>
      <c r="Q33" s="13"/>
      <c r="R33" s="9">
        <v>117</v>
      </c>
      <c r="S33" s="9">
        <v>9</v>
      </c>
      <c r="T33" s="18">
        <f t="shared" si="0"/>
        <v>436</v>
      </c>
      <c r="U33" s="18">
        <f t="shared" si="1"/>
        <v>377</v>
      </c>
      <c r="V33" s="18">
        <f t="shared" si="2"/>
        <v>30</v>
      </c>
      <c r="W33" s="18">
        <f t="shared" si="3"/>
        <v>0</v>
      </c>
      <c r="X33" s="18">
        <f t="shared" si="4"/>
        <v>11</v>
      </c>
      <c r="Y33" s="18">
        <f t="shared" si="5"/>
        <v>18</v>
      </c>
      <c r="AA33" s="9"/>
    </row>
    <row r="34" spans="1:27" x14ac:dyDescent="0.3">
      <c r="A34" s="5" t="s">
        <v>53</v>
      </c>
      <c r="B34" s="9"/>
      <c r="C34" s="9">
        <v>135</v>
      </c>
      <c r="D34" s="9">
        <v>107</v>
      </c>
      <c r="E34" s="9">
        <v>67</v>
      </c>
      <c r="F34" s="9">
        <v>89</v>
      </c>
      <c r="G34" s="9">
        <v>3</v>
      </c>
      <c r="H34" s="9">
        <v>12</v>
      </c>
      <c r="I34" s="9">
        <v>6</v>
      </c>
      <c r="J34" s="9"/>
      <c r="K34" s="9">
        <v>29</v>
      </c>
      <c r="L34" s="9">
        <v>4</v>
      </c>
      <c r="M34" s="13"/>
      <c r="N34" s="13"/>
      <c r="O34" s="13"/>
      <c r="P34" s="13"/>
      <c r="Q34" s="13"/>
      <c r="R34" s="9">
        <v>115</v>
      </c>
      <c r="S34" s="9"/>
      <c r="T34" s="18">
        <f t="shared" ref="T34:T53" si="6">SUM(C34:S34)-R34</f>
        <v>452</v>
      </c>
      <c r="U34" s="18">
        <f t="shared" si="1"/>
        <v>398</v>
      </c>
      <c r="V34" s="18">
        <f t="shared" si="2"/>
        <v>29</v>
      </c>
      <c r="W34" s="18">
        <f t="shared" si="3"/>
        <v>0</v>
      </c>
      <c r="X34" s="18">
        <f t="shared" si="4"/>
        <v>4</v>
      </c>
      <c r="Y34" s="18">
        <f t="shared" si="5"/>
        <v>21</v>
      </c>
      <c r="AA34" s="9"/>
    </row>
    <row r="35" spans="1:27" x14ac:dyDescent="0.3">
      <c r="A35" s="5" t="s">
        <v>54</v>
      </c>
      <c r="B35" s="9"/>
      <c r="C35" s="9">
        <v>90</v>
      </c>
      <c r="D35" s="9">
        <v>94</v>
      </c>
      <c r="E35" s="9">
        <v>57</v>
      </c>
      <c r="F35" s="9">
        <v>64</v>
      </c>
      <c r="G35" s="9">
        <v>2</v>
      </c>
      <c r="H35" s="9">
        <v>8</v>
      </c>
      <c r="I35" s="9">
        <v>8</v>
      </c>
      <c r="J35" s="9"/>
      <c r="K35" s="9">
        <v>31</v>
      </c>
      <c r="L35" s="9">
        <v>10</v>
      </c>
      <c r="M35" s="13"/>
      <c r="N35" s="13"/>
      <c r="O35" s="13"/>
      <c r="P35" s="13"/>
      <c r="Q35" s="13"/>
      <c r="R35" s="9">
        <v>175</v>
      </c>
      <c r="S35" s="9">
        <v>1</v>
      </c>
      <c r="T35" s="18">
        <f t="shared" si="6"/>
        <v>365</v>
      </c>
      <c r="U35" s="18">
        <f t="shared" si="1"/>
        <v>305</v>
      </c>
      <c r="V35" s="18">
        <f t="shared" si="2"/>
        <v>31</v>
      </c>
      <c r="W35" s="18">
        <f t="shared" si="3"/>
        <v>0</v>
      </c>
      <c r="X35" s="18">
        <f t="shared" si="4"/>
        <v>11</v>
      </c>
      <c r="Y35" s="18">
        <f t="shared" si="5"/>
        <v>18</v>
      </c>
      <c r="AA35" s="9"/>
    </row>
    <row r="36" spans="1:27" x14ac:dyDescent="0.3">
      <c r="A36" s="5" t="s">
        <v>55</v>
      </c>
      <c r="B36" s="9"/>
      <c r="C36" s="9">
        <v>95</v>
      </c>
      <c r="D36" s="9">
        <v>105</v>
      </c>
      <c r="E36" s="9">
        <v>71</v>
      </c>
      <c r="F36" s="9">
        <v>60</v>
      </c>
      <c r="G36" s="9">
        <v>4</v>
      </c>
      <c r="H36" s="9">
        <v>13</v>
      </c>
      <c r="I36" s="9">
        <v>8</v>
      </c>
      <c r="J36" s="9">
        <v>3</v>
      </c>
      <c r="K36" s="9">
        <v>35</v>
      </c>
      <c r="L36" s="9">
        <v>13</v>
      </c>
      <c r="M36" s="13"/>
      <c r="N36" s="13"/>
      <c r="O36" s="13"/>
      <c r="P36" s="13"/>
      <c r="Q36" s="13"/>
      <c r="R36" s="9">
        <v>198</v>
      </c>
      <c r="S36" s="9">
        <v>3</v>
      </c>
      <c r="T36" s="18">
        <f t="shared" si="6"/>
        <v>410</v>
      </c>
      <c r="U36" s="18">
        <f t="shared" si="1"/>
        <v>331</v>
      </c>
      <c r="V36" s="18">
        <f t="shared" si="2"/>
        <v>35</v>
      </c>
      <c r="W36" s="18">
        <f t="shared" si="3"/>
        <v>0</v>
      </c>
      <c r="X36" s="18">
        <f t="shared" si="4"/>
        <v>16</v>
      </c>
      <c r="Y36" s="18">
        <f t="shared" si="5"/>
        <v>28</v>
      </c>
      <c r="AA36" s="9"/>
    </row>
    <row r="37" spans="1:27" x14ac:dyDescent="0.3">
      <c r="A37" s="5" t="s">
        <v>56</v>
      </c>
      <c r="B37" s="9"/>
      <c r="C37" s="9">
        <v>96</v>
      </c>
      <c r="D37" s="9">
        <v>101</v>
      </c>
      <c r="E37" s="9">
        <v>75</v>
      </c>
      <c r="F37" s="9">
        <v>49</v>
      </c>
      <c r="G37" s="9">
        <v>5</v>
      </c>
      <c r="H37" s="9">
        <v>19</v>
      </c>
      <c r="I37" s="9">
        <v>7</v>
      </c>
      <c r="J37" s="9">
        <v>4</v>
      </c>
      <c r="K37" s="9">
        <v>12</v>
      </c>
      <c r="L37" s="9">
        <v>4</v>
      </c>
      <c r="M37" s="13"/>
      <c r="N37" s="13"/>
      <c r="O37" s="13"/>
      <c r="P37" s="13"/>
      <c r="Q37" s="13"/>
      <c r="R37" s="9">
        <v>194</v>
      </c>
      <c r="S37" s="9">
        <v>2</v>
      </c>
      <c r="T37" s="18">
        <f t="shared" si="6"/>
        <v>374</v>
      </c>
      <c r="U37" s="18">
        <f t="shared" si="1"/>
        <v>321</v>
      </c>
      <c r="V37" s="18">
        <f t="shared" si="2"/>
        <v>12</v>
      </c>
      <c r="W37" s="18">
        <f t="shared" si="3"/>
        <v>0</v>
      </c>
      <c r="X37" s="18">
        <f t="shared" si="4"/>
        <v>6</v>
      </c>
      <c r="Y37" s="18">
        <f t="shared" si="5"/>
        <v>35</v>
      </c>
      <c r="AA37" s="9"/>
    </row>
    <row r="38" spans="1:27" x14ac:dyDescent="0.3">
      <c r="A38" s="5" t="s">
        <v>57</v>
      </c>
      <c r="B38" s="9"/>
      <c r="C38" s="9">
        <v>105</v>
      </c>
      <c r="D38" s="9">
        <v>82</v>
      </c>
      <c r="E38" s="9">
        <v>69</v>
      </c>
      <c r="F38" s="9">
        <v>74</v>
      </c>
      <c r="G38" s="9">
        <v>4</v>
      </c>
      <c r="H38" s="9">
        <v>12</v>
      </c>
      <c r="I38" s="9">
        <v>3</v>
      </c>
      <c r="J38" s="9">
        <v>1</v>
      </c>
      <c r="K38" s="9">
        <v>38</v>
      </c>
      <c r="L38" s="9">
        <v>7</v>
      </c>
      <c r="M38" s="13"/>
      <c r="N38" s="13"/>
      <c r="O38" s="13"/>
      <c r="P38" s="13"/>
      <c r="Q38" s="13"/>
      <c r="R38" s="9">
        <v>171</v>
      </c>
      <c r="S38" s="9"/>
      <c r="T38" s="18">
        <f t="shared" si="6"/>
        <v>395</v>
      </c>
      <c r="U38" s="18">
        <f t="shared" si="1"/>
        <v>330</v>
      </c>
      <c r="V38" s="18">
        <f t="shared" si="2"/>
        <v>38</v>
      </c>
      <c r="W38" s="18">
        <f t="shared" si="3"/>
        <v>0</v>
      </c>
      <c r="X38" s="18">
        <f t="shared" si="4"/>
        <v>7</v>
      </c>
      <c r="Y38" s="18">
        <f t="shared" si="5"/>
        <v>20</v>
      </c>
      <c r="AA38" s="9"/>
    </row>
    <row r="39" spans="1:27" x14ac:dyDescent="0.3">
      <c r="A39" s="5" t="s">
        <v>58</v>
      </c>
      <c r="B39" s="9"/>
      <c r="C39" s="9">
        <v>110</v>
      </c>
      <c r="D39" s="9">
        <v>91</v>
      </c>
      <c r="E39" s="9">
        <v>77</v>
      </c>
      <c r="F39" s="9">
        <v>70</v>
      </c>
      <c r="G39" s="9">
        <v>13</v>
      </c>
      <c r="H39" s="9">
        <v>13</v>
      </c>
      <c r="I39" s="9">
        <v>7</v>
      </c>
      <c r="J39" s="9">
        <v>1</v>
      </c>
      <c r="K39" s="9">
        <v>34</v>
      </c>
      <c r="L39" s="9">
        <v>5</v>
      </c>
      <c r="M39" s="13"/>
      <c r="N39" s="13"/>
      <c r="O39" s="13"/>
      <c r="P39" s="13"/>
      <c r="Q39" s="13"/>
      <c r="R39" s="9">
        <v>180</v>
      </c>
      <c r="S39" s="9"/>
      <c r="T39" s="18">
        <f t="shared" si="6"/>
        <v>421</v>
      </c>
      <c r="U39" s="18">
        <f t="shared" si="1"/>
        <v>348</v>
      </c>
      <c r="V39" s="18">
        <f t="shared" si="2"/>
        <v>34</v>
      </c>
      <c r="W39" s="18">
        <f t="shared" si="3"/>
        <v>0</v>
      </c>
      <c r="X39" s="18">
        <f t="shared" si="4"/>
        <v>5</v>
      </c>
      <c r="Y39" s="18">
        <f t="shared" si="5"/>
        <v>34</v>
      </c>
      <c r="AA39" s="9"/>
    </row>
    <row r="40" spans="1:27" x14ac:dyDescent="0.3">
      <c r="A40" s="5" t="s">
        <v>59</v>
      </c>
      <c r="B40" s="9"/>
      <c r="C40" s="9">
        <v>103</v>
      </c>
      <c r="D40" s="9">
        <v>105</v>
      </c>
      <c r="E40" s="9">
        <v>82</v>
      </c>
      <c r="F40" s="9">
        <v>70</v>
      </c>
      <c r="G40" s="9">
        <v>5</v>
      </c>
      <c r="H40" s="9">
        <v>12</v>
      </c>
      <c r="I40" s="9">
        <v>11</v>
      </c>
      <c r="J40" s="9">
        <v>1</v>
      </c>
      <c r="K40" s="9">
        <v>36</v>
      </c>
      <c r="L40" s="9">
        <v>6</v>
      </c>
      <c r="M40" s="13"/>
      <c r="N40" s="13"/>
      <c r="O40" s="13"/>
      <c r="P40" s="13"/>
      <c r="Q40" s="13"/>
      <c r="R40" s="9">
        <v>189</v>
      </c>
      <c r="S40" s="9"/>
      <c r="T40" s="18">
        <f t="shared" si="6"/>
        <v>431</v>
      </c>
      <c r="U40" s="18">
        <f t="shared" si="1"/>
        <v>360</v>
      </c>
      <c r="V40" s="18">
        <f t="shared" si="2"/>
        <v>36</v>
      </c>
      <c r="W40" s="18">
        <f t="shared" si="3"/>
        <v>0</v>
      </c>
      <c r="X40" s="18">
        <f t="shared" si="4"/>
        <v>6</v>
      </c>
      <c r="Y40" s="18">
        <f t="shared" si="5"/>
        <v>29</v>
      </c>
      <c r="AA40" s="9"/>
    </row>
    <row r="41" spans="1:27" x14ac:dyDescent="0.3">
      <c r="A41" s="5" t="s">
        <v>60</v>
      </c>
      <c r="B41" s="9"/>
      <c r="C41" s="9">
        <v>140</v>
      </c>
      <c r="D41" s="9">
        <v>158</v>
      </c>
      <c r="E41" s="9">
        <v>51</v>
      </c>
      <c r="F41" s="9">
        <v>99</v>
      </c>
      <c r="G41" s="9">
        <v>6</v>
      </c>
      <c r="H41" s="9">
        <v>18</v>
      </c>
      <c r="I41" s="9">
        <v>12</v>
      </c>
      <c r="J41" s="9">
        <v>1</v>
      </c>
      <c r="K41" s="9">
        <v>44</v>
      </c>
      <c r="L41" s="9">
        <v>7</v>
      </c>
      <c r="M41" s="13"/>
      <c r="N41" s="13"/>
      <c r="O41" s="13"/>
      <c r="P41" s="13"/>
      <c r="Q41" s="13"/>
      <c r="R41" s="9">
        <v>170</v>
      </c>
      <c r="S41" s="9"/>
      <c r="T41" s="18">
        <f t="shared" si="6"/>
        <v>536</v>
      </c>
      <c r="U41" s="18">
        <f t="shared" si="1"/>
        <v>448</v>
      </c>
      <c r="V41" s="18">
        <f t="shared" si="2"/>
        <v>44</v>
      </c>
      <c r="W41" s="18">
        <f t="shared" si="3"/>
        <v>0</v>
      </c>
      <c r="X41" s="18">
        <f t="shared" si="4"/>
        <v>7</v>
      </c>
      <c r="Y41" s="18">
        <f t="shared" si="5"/>
        <v>37</v>
      </c>
      <c r="AA41" s="9"/>
    </row>
    <row r="42" spans="1:27" x14ac:dyDescent="0.3">
      <c r="A42" s="5" t="s">
        <v>61</v>
      </c>
      <c r="B42" s="9"/>
      <c r="C42" s="9">
        <v>66</v>
      </c>
      <c r="D42" s="9">
        <v>45</v>
      </c>
      <c r="E42" s="9">
        <v>53</v>
      </c>
      <c r="F42" s="9">
        <v>46</v>
      </c>
      <c r="G42" s="9">
        <v>6</v>
      </c>
      <c r="H42" s="9">
        <v>26</v>
      </c>
      <c r="I42" s="9">
        <v>6</v>
      </c>
      <c r="J42" s="9">
        <v>4</v>
      </c>
      <c r="K42" s="9">
        <v>32</v>
      </c>
      <c r="L42" s="9">
        <v>18</v>
      </c>
      <c r="M42" s="13"/>
      <c r="N42" s="13"/>
      <c r="O42" s="13"/>
      <c r="P42" s="13"/>
      <c r="Q42" s="13"/>
      <c r="R42" s="9">
        <v>184</v>
      </c>
      <c r="S42" s="9"/>
      <c r="T42" s="18">
        <f t="shared" si="6"/>
        <v>302</v>
      </c>
      <c r="U42" s="18">
        <f t="shared" si="1"/>
        <v>210</v>
      </c>
      <c r="V42" s="18">
        <f t="shared" si="2"/>
        <v>32</v>
      </c>
      <c r="W42" s="18">
        <f t="shared" si="3"/>
        <v>0</v>
      </c>
      <c r="X42" s="18">
        <f t="shared" si="4"/>
        <v>18</v>
      </c>
      <c r="Y42" s="18">
        <f t="shared" si="5"/>
        <v>42</v>
      </c>
      <c r="AA42" s="9"/>
    </row>
    <row r="43" spans="1:27" x14ac:dyDescent="0.3">
      <c r="A43" s="5" t="s">
        <v>62</v>
      </c>
      <c r="B43" s="9"/>
      <c r="C43" s="9">
        <v>88</v>
      </c>
      <c r="D43" s="9">
        <v>112</v>
      </c>
      <c r="E43" s="9">
        <v>70</v>
      </c>
      <c r="F43" s="9">
        <v>89</v>
      </c>
      <c r="G43" s="9">
        <v>4</v>
      </c>
      <c r="H43" s="9">
        <v>23</v>
      </c>
      <c r="I43" s="9">
        <v>7</v>
      </c>
      <c r="J43" s="9">
        <v>1</v>
      </c>
      <c r="K43" s="9">
        <v>32</v>
      </c>
      <c r="L43" s="9">
        <v>36</v>
      </c>
      <c r="M43" s="13"/>
      <c r="N43" s="13"/>
      <c r="O43" s="13"/>
      <c r="P43" s="13"/>
      <c r="Q43" s="13"/>
      <c r="R43" s="9">
        <v>144</v>
      </c>
      <c r="S43" s="9">
        <v>6</v>
      </c>
      <c r="T43" s="18">
        <f t="shared" si="6"/>
        <v>468</v>
      </c>
      <c r="U43" s="18">
        <f t="shared" si="1"/>
        <v>359</v>
      </c>
      <c r="V43" s="18">
        <f t="shared" si="2"/>
        <v>32</v>
      </c>
      <c r="W43" s="18">
        <f t="shared" si="3"/>
        <v>0</v>
      </c>
      <c r="X43" s="18">
        <f t="shared" si="4"/>
        <v>42</v>
      </c>
      <c r="Y43" s="18">
        <f t="shared" si="5"/>
        <v>35</v>
      </c>
      <c r="AA43" s="9"/>
    </row>
    <row r="44" spans="1:27" x14ac:dyDescent="0.3">
      <c r="A44" s="5" t="s">
        <v>63</v>
      </c>
      <c r="B44" s="9"/>
      <c r="C44" s="9">
        <v>94</v>
      </c>
      <c r="D44" s="9">
        <v>82</v>
      </c>
      <c r="E44" s="9">
        <v>78</v>
      </c>
      <c r="F44" s="9">
        <v>56</v>
      </c>
      <c r="G44" s="9">
        <v>1</v>
      </c>
      <c r="H44" s="9">
        <v>12</v>
      </c>
      <c r="I44" s="9">
        <v>8</v>
      </c>
      <c r="J44" s="9">
        <v>1</v>
      </c>
      <c r="K44" s="9">
        <v>35</v>
      </c>
      <c r="L44" s="9"/>
      <c r="M44" s="13"/>
      <c r="N44" s="13"/>
      <c r="O44" s="13"/>
      <c r="P44" s="13"/>
      <c r="Q44" s="13"/>
      <c r="R44" s="9">
        <v>117</v>
      </c>
      <c r="S44" s="9">
        <v>9</v>
      </c>
      <c r="T44" s="18">
        <f t="shared" si="6"/>
        <v>376</v>
      </c>
      <c r="U44" s="18">
        <f t="shared" si="1"/>
        <v>310</v>
      </c>
      <c r="V44" s="18">
        <f t="shared" si="2"/>
        <v>35</v>
      </c>
      <c r="W44" s="18">
        <f t="shared" si="3"/>
        <v>0</v>
      </c>
      <c r="X44" s="18">
        <f t="shared" si="4"/>
        <v>9</v>
      </c>
      <c r="Y44" s="18">
        <f t="shared" si="5"/>
        <v>22</v>
      </c>
      <c r="AA44" s="9"/>
    </row>
    <row r="45" spans="1:27" x14ac:dyDescent="0.3">
      <c r="A45" s="5" t="s">
        <v>64</v>
      </c>
      <c r="B45" s="9"/>
      <c r="C45" s="9">
        <v>70</v>
      </c>
      <c r="D45" s="9">
        <v>88</v>
      </c>
      <c r="E45" s="9">
        <v>60</v>
      </c>
      <c r="F45" s="9">
        <v>72</v>
      </c>
      <c r="G45" s="9">
        <v>6</v>
      </c>
      <c r="H45" s="9">
        <v>12</v>
      </c>
      <c r="I45" s="9">
        <v>11</v>
      </c>
      <c r="J45" s="9">
        <v>1</v>
      </c>
      <c r="K45" s="9">
        <v>27</v>
      </c>
      <c r="L45" s="9">
        <v>4</v>
      </c>
      <c r="M45" s="13"/>
      <c r="N45" s="13"/>
      <c r="O45" s="13"/>
      <c r="P45" s="13"/>
      <c r="Q45" s="13"/>
      <c r="R45" s="9">
        <v>130</v>
      </c>
      <c r="S45" s="9">
        <v>9</v>
      </c>
      <c r="T45" s="18">
        <f t="shared" si="6"/>
        <v>360</v>
      </c>
      <c r="U45" s="18">
        <f t="shared" si="1"/>
        <v>290</v>
      </c>
      <c r="V45" s="18">
        <f t="shared" si="2"/>
        <v>27</v>
      </c>
      <c r="W45" s="18">
        <f t="shared" si="3"/>
        <v>0</v>
      </c>
      <c r="X45" s="18">
        <f t="shared" si="4"/>
        <v>13</v>
      </c>
      <c r="Y45" s="18">
        <f t="shared" si="5"/>
        <v>30</v>
      </c>
      <c r="AA45" s="9"/>
    </row>
    <row r="46" spans="1:27" x14ac:dyDescent="0.3">
      <c r="A46" s="5" t="s">
        <v>65</v>
      </c>
      <c r="B46" s="9"/>
      <c r="C46" s="9">
        <v>81</v>
      </c>
      <c r="D46" s="9">
        <v>99</v>
      </c>
      <c r="E46" s="9">
        <v>69</v>
      </c>
      <c r="F46" s="9">
        <v>69</v>
      </c>
      <c r="G46" s="9">
        <v>2</v>
      </c>
      <c r="H46" s="9">
        <v>22</v>
      </c>
      <c r="I46" s="9">
        <v>12</v>
      </c>
      <c r="J46" s="9">
        <v>1</v>
      </c>
      <c r="K46" s="9">
        <v>22</v>
      </c>
      <c r="L46" s="9">
        <v>5</v>
      </c>
      <c r="M46" s="13"/>
      <c r="N46" s="13"/>
      <c r="O46" s="13"/>
      <c r="P46" s="13"/>
      <c r="Q46" s="13"/>
      <c r="R46" s="9">
        <v>153</v>
      </c>
      <c r="S46" s="9">
        <v>20</v>
      </c>
      <c r="T46" s="18">
        <f t="shared" si="6"/>
        <v>402</v>
      </c>
      <c r="U46" s="18">
        <f t="shared" si="1"/>
        <v>318</v>
      </c>
      <c r="V46" s="18">
        <f t="shared" si="2"/>
        <v>22</v>
      </c>
      <c r="W46" s="18">
        <f t="shared" si="3"/>
        <v>0</v>
      </c>
      <c r="X46" s="18">
        <f t="shared" si="4"/>
        <v>25</v>
      </c>
      <c r="Y46" s="18">
        <f t="shared" si="5"/>
        <v>37</v>
      </c>
      <c r="AA46" s="9"/>
    </row>
    <row r="47" spans="1:27" x14ac:dyDescent="0.3">
      <c r="A47" s="5" t="s">
        <v>66</v>
      </c>
      <c r="B47" s="9"/>
      <c r="C47" s="9">
        <v>86</v>
      </c>
      <c r="D47" s="9">
        <v>98</v>
      </c>
      <c r="E47" s="9">
        <v>62</v>
      </c>
      <c r="F47" s="9">
        <v>67</v>
      </c>
      <c r="G47" s="9">
        <v>10</v>
      </c>
      <c r="H47" s="9">
        <v>29</v>
      </c>
      <c r="I47" s="9">
        <v>18</v>
      </c>
      <c r="J47" s="9">
        <v>1</v>
      </c>
      <c r="K47" s="9">
        <v>44</v>
      </c>
      <c r="L47" s="9">
        <v>7</v>
      </c>
      <c r="M47" s="13"/>
      <c r="N47" s="13"/>
      <c r="O47" s="13"/>
      <c r="P47" s="13"/>
      <c r="Q47" s="13"/>
      <c r="R47" s="9">
        <v>150</v>
      </c>
      <c r="S47" s="9">
        <v>10</v>
      </c>
      <c r="T47" s="18">
        <f t="shared" si="6"/>
        <v>432</v>
      </c>
      <c r="U47" s="18">
        <f t="shared" si="1"/>
        <v>313</v>
      </c>
      <c r="V47" s="18">
        <f t="shared" si="2"/>
        <v>44</v>
      </c>
      <c r="W47" s="18">
        <f t="shared" si="3"/>
        <v>0</v>
      </c>
      <c r="X47" s="18">
        <f t="shared" si="4"/>
        <v>17</v>
      </c>
      <c r="Y47" s="18">
        <f t="shared" si="5"/>
        <v>58</v>
      </c>
      <c r="AA47" s="9"/>
    </row>
    <row r="48" spans="1:27" x14ac:dyDescent="0.3">
      <c r="A48" s="5" t="s">
        <v>67</v>
      </c>
      <c r="B48" s="9"/>
      <c r="C48" s="9">
        <v>85</v>
      </c>
      <c r="D48" s="9">
        <v>100</v>
      </c>
      <c r="E48" s="9">
        <v>83</v>
      </c>
      <c r="F48" s="9">
        <v>73</v>
      </c>
      <c r="G48" s="9">
        <v>2</v>
      </c>
      <c r="H48" s="9">
        <v>23</v>
      </c>
      <c r="I48" s="9">
        <v>15</v>
      </c>
      <c r="J48" s="9">
        <v>0</v>
      </c>
      <c r="K48" s="9">
        <v>42</v>
      </c>
      <c r="L48" s="9">
        <v>0</v>
      </c>
      <c r="M48" s="13"/>
      <c r="N48" s="13"/>
      <c r="O48" s="13"/>
      <c r="P48" s="13"/>
      <c r="Q48" s="13"/>
      <c r="R48" s="9">
        <v>143</v>
      </c>
      <c r="S48" s="9">
        <v>22</v>
      </c>
      <c r="T48" s="18">
        <f t="shared" si="6"/>
        <v>445</v>
      </c>
      <c r="U48" s="18">
        <f t="shared" si="1"/>
        <v>341</v>
      </c>
      <c r="V48" s="18">
        <f t="shared" si="2"/>
        <v>42</v>
      </c>
      <c r="W48" s="18">
        <f t="shared" si="3"/>
        <v>0</v>
      </c>
      <c r="X48" s="18">
        <f t="shared" si="4"/>
        <v>22</v>
      </c>
      <c r="Y48" s="18">
        <f t="shared" si="5"/>
        <v>40</v>
      </c>
      <c r="AA48" s="9"/>
    </row>
    <row r="49" spans="1:27" x14ac:dyDescent="0.3">
      <c r="A49" s="5" t="s">
        <v>68</v>
      </c>
      <c r="B49" s="9"/>
      <c r="C49" s="9">
        <v>81</v>
      </c>
      <c r="D49" s="9">
        <v>117</v>
      </c>
      <c r="E49" s="9">
        <v>62</v>
      </c>
      <c r="F49" s="9">
        <v>90</v>
      </c>
      <c r="G49" s="9">
        <v>6</v>
      </c>
      <c r="H49" s="9">
        <v>22</v>
      </c>
      <c r="I49" s="9">
        <v>10</v>
      </c>
      <c r="J49" s="9">
        <v>2</v>
      </c>
      <c r="K49" s="9">
        <v>34</v>
      </c>
      <c r="L49" s="9">
        <v>1</v>
      </c>
      <c r="M49" s="13"/>
      <c r="N49" s="13"/>
      <c r="O49" s="13"/>
      <c r="P49" s="13"/>
      <c r="Q49" s="13"/>
      <c r="R49" s="9">
        <v>111</v>
      </c>
      <c r="S49" s="9">
        <v>28</v>
      </c>
      <c r="T49" s="18">
        <f t="shared" si="6"/>
        <v>453</v>
      </c>
      <c r="U49" s="18">
        <f t="shared" si="1"/>
        <v>350</v>
      </c>
      <c r="V49" s="18">
        <f t="shared" si="2"/>
        <v>34</v>
      </c>
      <c r="W49" s="18">
        <f t="shared" si="3"/>
        <v>0</v>
      </c>
      <c r="X49" s="18">
        <f t="shared" si="4"/>
        <v>29</v>
      </c>
      <c r="Y49" s="18">
        <f t="shared" si="5"/>
        <v>40</v>
      </c>
      <c r="AA49" s="9"/>
    </row>
    <row r="50" spans="1:27" x14ac:dyDescent="0.3">
      <c r="A50" s="5" t="s">
        <v>69</v>
      </c>
      <c r="B50" s="9"/>
      <c r="C50" s="9">
        <v>70</v>
      </c>
      <c r="D50" s="9">
        <v>88</v>
      </c>
      <c r="E50" s="9">
        <v>60</v>
      </c>
      <c r="F50" s="9">
        <v>88</v>
      </c>
      <c r="G50" s="9">
        <v>7</v>
      </c>
      <c r="H50" s="9">
        <v>23</v>
      </c>
      <c r="I50" s="9">
        <v>6</v>
      </c>
      <c r="J50" s="9">
        <v>3</v>
      </c>
      <c r="K50" s="9">
        <v>31</v>
      </c>
      <c r="L50" s="9">
        <v>13</v>
      </c>
      <c r="M50" s="13"/>
      <c r="N50" s="13"/>
      <c r="O50" s="13"/>
      <c r="P50" s="13"/>
      <c r="Q50" s="13"/>
      <c r="R50" s="9">
        <v>149</v>
      </c>
      <c r="S50" s="9">
        <v>25</v>
      </c>
      <c r="T50" s="18">
        <f t="shared" si="6"/>
        <v>414</v>
      </c>
      <c r="U50" s="18">
        <f t="shared" si="1"/>
        <v>306</v>
      </c>
      <c r="V50" s="18">
        <f t="shared" si="2"/>
        <v>31</v>
      </c>
      <c r="W50" s="18">
        <f t="shared" si="3"/>
        <v>0</v>
      </c>
      <c r="X50" s="18">
        <f t="shared" si="4"/>
        <v>38</v>
      </c>
      <c r="Y50" s="18">
        <f t="shared" si="5"/>
        <v>39</v>
      </c>
      <c r="AA50" s="9"/>
    </row>
    <row r="51" spans="1:27" x14ac:dyDescent="0.3">
      <c r="A51" s="5" t="s">
        <v>70</v>
      </c>
      <c r="B51" s="9"/>
      <c r="C51" s="9">
        <v>73</v>
      </c>
      <c r="D51" s="9">
        <v>68</v>
      </c>
      <c r="E51" s="9">
        <v>69</v>
      </c>
      <c r="F51" s="9">
        <v>73</v>
      </c>
      <c r="G51" s="9">
        <v>7</v>
      </c>
      <c r="H51" s="9">
        <v>23</v>
      </c>
      <c r="I51" s="9">
        <v>3</v>
      </c>
      <c r="J51" s="9">
        <v>4</v>
      </c>
      <c r="K51" s="9">
        <v>37</v>
      </c>
      <c r="L51" s="9">
        <v>25</v>
      </c>
      <c r="M51" s="13"/>
      <c r="N51" s="13"/>
      <c r="O51" s="13"/>
      <c r="P51" s="13"/>
      <c r="Q51" s="13"/>
      <c r="R51" s="9">
        <v>127</v>
      </c>
      <c r="S51" s="9">
        <v>30</v>
      </c>
      <c r="T51" s="18">
        <f t="shared" si="6"/>
        <v>412</v>
      </c>
      <c r="U51" s="18">
        <f t="shared" si="1"/>
        <v>283</v>
      </c>
      <c r="V51" s="18">
        <f t="shared" si="2"/>
        <v>37</v>
      </c>
      <c r="W51" s="18">
        <f t="shared" si="3"/>
        <v>0</v>
      </c>
      <c r="X51" s="18">
        <f t="shared" si="4"/>
        <v>55</v>
      </c>
      <c r="Y51" s="18">
        <f t="shared" si="5"/>
        <v>37</v>
      </c>
      <c r="AA51" s="9"/>
    </row>
    <row r="52" spans="1:27" x14ac:dyDescent="0.3">
      <c r="A52" s="5" t="s">
        <v>71</v>
      </c>
      <c r="B52" s="9"/>
      <c r="C52" s="9">
        <v>79</v>
      </c>
      <c r="D52" s="9">
        <v>70</v>
      </c>
      <c r="E52" s="9">
        <v>61</v>
      </c>
      <c r="F52" s="9">
        <v>69</v>
      </c>
      <c r="G52" s="9">
        <v>6</v>
      </c>
      <c r="H52" s="9">
        <v>15</v>
      </c>
      <c r="I52" s="9">
        <v>10</v>
      </c>
      <c r="J52" s="9">
        <v>1</v>
      </c>
      <c r="K52" s="9">
        <v>13</v>
      </c>
      <c r="L52" s="9">
        <v>4</v>
      </c>
      <c r="M52" s="13"/>
      <c r="N52" s="13"/>
      <c r="O52" s="13"/>
      <c r="P52" s="13"/>
      <c r="Q52" s="13"/>
      <c r="R52" s="9">
        <v>107</v>
      </c>
      <c r="S52" s="9">
        <v>17</v>
      </c>
      <c r="T52" s="18">
        <f t="shared" si="6"/>
        <v>345</v>
      </c>
      <c r="U52" s="18">
        <f t="shared" si="1"/>
        <v>279</v>
      </c>
      <c r="V52" s="18">
        <f t="shared" si="2"/>
        <v>13</v>
      </c>
      <c r="W52" s="18">
        <f t="shared" si="3"/>
        <v>0</v>
      </c>
      <c r="X52" s="18">
        <f t="shared" si="4"/>
        <v>21</v>
      </c>
      <c r="Y52" s="18">
        <f t="shared" si="5"/>
        <v>32</v>
      </c>
      <c r="AA52" s="9"/>
    </row>
    <row r="53" spans="1:27" x14ac:dyDescent="0.3">
      <c r="A53" s="5" t="s">
        <v>72</v>
      </c>
      <c r="B53" s="9"/>
      <c r="C53" s="9">
        <v>71</v>
      </c>
      <c r="D53" s="9">
        <v>108</v>
      </c>
      <c r="E53" s="9">
        <v>70</v>
      </c>
      <c r="F53" s="9">
        <v>60</v>
      </c>
      <c r="G53" s="9"/>
      <c r="H53" s="9">
        <v>8</v>
      </c>
      <c r="I53" s="9">
        <v>11</v>
      </c>
      <c r="J53" s="9">
        <v>1</v>
      </c>
      <c r="K53" s="9">
        <v>22</v>
      </c>
      <c r="L53" s="9">
        <v>0</v>
      </c>
      <c r="M53" s="13"/>
      <c r="N53" s="13"/>
      <c r="O53" s="13"/>
      <c r="P53" s="13"/>
      <c r="Q53" s="13"/>
      <c r="R53" s="9">
        <v>120</v>
      </c>
      <c r="S53" s="9">
        <v>11</v>
      </c>
      <c r="T53" s="18">
        <f t="shared" si="6"/>
        <v>362</v>
      </c>
      <c r="U53" s="18">
        <f t="shared" si="1"/>
        <v>309</v>
      </c>
      <c r="V53" s="18">
        <f t="shared" si="2"/>
        <v>22</v>
      </c>
      <c r="W53" s="18">
        <f t="shared" si="3"/>
        <v>0</v>
      </c>
      <c r="X53" s="18">
        <f t="shared" si="4"/>
        <v>11</v>
      </c>
      <c r="Y53" s="18">
        <f t="shared" si="5"/>
        <v>20</v>
      </c>
      <c r="AA53" s="9"/>
    </row>
    <row r="54" spans="1:27" x14ac:dyDescent="0.3">
      <c r="A54" s="5" t="s">
        <v>73</v>
      </c>
      <c r="B54" s="13">
        <f t="shared" ref="B54:Y54" si="7">SUM(B2:B53)</f>
        <v>0</v>
      </c>
      <c r="C54" s="13">
        <f t="shared" si="7"/>
        <v>4801</v>
      </c>
      <c r="D54" s="13">
        <f t="shared" si="7"/>
        <v>4729</v>
      </c>
      <c r="E54" s="13">
        <f t="shared" si="7"/>
        <v>3629</v>
      </c>
      <c r="F54" s="13">
        <f t="shared" si="7"/>
        <v>3486</v>
      </c>
      <c r="G54" s="13">
        <f t="shared" si="7"/>
        <v>358</v>
      </c>
      <c r="H54" s="13">
        <f t="shared" si="7"/>
        <v>1089</v>
      </c>
      <c r="I54" s="13">
        <f t="shared" si="7"/>
        <v>365</v>
      </c>
      <c r="J54" s="13">
        <f t="shared" si="7"/>
        <v>514</v>
      </c>
      <c r="K54" s="13">
        <f t="shared" si="7"/>
        <v>1791</v>
      </c>
      <c r="L54" s="13">
        <f t="shared" si="7"/>
        <v>555</v>
      </c>
      <c r="M54" s="13">
        <f t="shared" si="7"/>
        <v>0</v>
      </c>
      <c r="N54" s="13">
        <f t="shared" si="7"/>
        <v>0</v>
      </c>
      <c r="O54" s="13">
        <f t="shared" si="7"/>
        <v>0</v>
      </c>
      <c r="P54" s="13">
        <f t="shared" si="7"/>
        <v>0</v>
      </c>
      <c r="Q54" s="13">
        <f t="shared" si="7"/>
        <v>0</v>
      </c>
      <c r="R54" s="13">
        <f t="shared" si="7"/>
        <v>8308</v>
      </c>
      <c r="S54" s="13">
        <f t="shared" si="7"/>
        <v>1111</v>
      </c>
      <c r="T54" s="5">
        <f t="shared" si="7"/>
        <v>22428</v>
      </c>
      <c r="U54" s="5">
        <f t="shared" si="7"/>
        <v>16645</v>
      </c>
      <c r="V54" s="5">
        <f t="shared" si="7"/>
        <v>1791</v>
      </c>
      <c r="W54" s="5">
        <f t="shared" si="7"/>
        <v>0</v>
      </c>
      <c r="X54" s="5">
        <f t="shared" si="7"/>
        <v>1666</v>
      </c>
      <c r="Y54" s="5">
        <f t="shared" si="7"/>
        <v>2326</v>
      </c>
      <c r="AA54" s="13">
        <f>SUM(AA2:AA53)</f>
        <v>0</v>
      </c>
    </row>
    <row r="56" spans="1:27" x14ac:dyDescent="0.3">
      <c r="D56" s="43"/>
      <c r="E56" s="43"/>
      <c r="F56" s="43"/>
    </row>
    <row r="57" spans="1:27" x14ac:dyDescent="0.3">
      <c r="D57" s="43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66FF"/>
  </sheetPr>
  <dimension ref="A1:AA57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9.33203125" defaultRowHeight="14.4" x14ac:dyDescent="0.3"/>
  <cols>
    <col min="1" max="1" width="18" customWidth="1"/>
    <col min="2" max="2" width="15.44140625" bestFit="1" customWidth="1"/>
    <col min="3" max="3" width="11.5546875" bestFit="1" customWidth="1"/>
    <col min="4" max="4" width="13.33203125" customWidth="1"/>
    <col min="5" max="5" width="11.5546875" bestFit="1" customWidth="1"/>
    <col min="6" max="6" width="11.5546875" customWidth="1"/>
    <col min="7" max="7" width="15.6640625" bestFit="1" customWidth="1"/>
    <col min="8" max="8" width="14.33203125" customWidth="1"/>
    <col min="9" max="9" width="15.6640625" bestFit="1" customWidth="1"/>
    <col min="10" max="10" width="14.44140625" customWidth="1"/>
    <col min="11" max="11" width="15.44140625" bestFit="1" customWidth="1"/>
    <col min="12" max="12" width="11.44140625" customWidth="1"/>
    <col min="13" max="13" width="12" customWidth="1"/>
    <col min="14" max="14" width="11" bestFit="1" customWidth="1"/>
    <col min="15" max="15" width="14.33203125" bestFit="1" customWidth="1"/>
    <col min="16" max="16" width="12.33203125" bestFit="1" customWidth="1"/>
    <col min="17" max="17" width="7.5546875" bestFit="1" customWidth="1"/>
    <col min="18" max="18" width="15.6640625" bestFit="1" customWidth="1"/>
    <col min="19" max="19" width="10.33203125" bestFit="1" customWidth="1"/>
    <col min="20" max="20" width="11" bestFit="1" customWidth="1"/>
    <col min="21" max="21" width="9.6640625" bestFit="1" customWidth="1"/>
    <col min="22" max="22" width="10.33203125" bestFit="1" customWidth="1"/>
    <col min="23" max="23" width="11" bestFit="1" customWidth="1"/>
    <col min="24" max="25" width="6.6640625" bestFit="1" customWidth="1"/>
    <col min="27" max="27" width="15.44140625" bestFit="1" customWidth="1"/>
  </cols>
  <sheetData>
    <row r="1" spans="1:27" s="28" customFormat="1" ht="43.2" x14ac:dyDescent="0.3">
      <c r="A1" s="34" t="s">
        <v>80</v>
      </c>
      <c r="B1" s="34" t="s">
        <v>1</v>
      </c>
      <c r="C1" s="34" t="s">
        <v>130</v>
      </c>
      <c r="D1" s="34" t="s">
        <v>131</v>
      </c>
      <c r="E1" s="34" t="s">
        <v>129</v>
      </c>
      <c r="F1" s="34" t="s">
        <v>132</v>
      </c>
      <c r="G1" s="34" t="s">
        <v>2</v>
      </c>
      <c r="H1" s="34" t="s">
        <v>3</v>
      </c>
      <c r="I1" s="34" t="s">
        <v>4</v>
      </c>
      <c r="J1" s="34" t="s">
        <v>5</v>
      </c>
      <c r="K1" s="34" t="s">
        <v>6</v>
      </c>
      <c r="L1" s="34" t="s">
        <v>7</v>
      </c>
      <c r="M1" s="34" t="s">
        <v>8</v>
      </c>
      <c r="N1" s="34" t="s">
        <v>9</v>
      </c>
      <c r="O1" s="34" t="s">
        <v>10</v>
      </c>
      <c r="P1" s="34" t="s">
        <v>11</v>
      </c>
      <c r="Q1" s="34" t="s">
        <v>12</v>
      </c>
      <c r="R1" s="34" t="s">
        <v>13</v>
      </c>
      <c r="S1" s="34" t="s">
        <v>14</v>
      </c>
      <c r="T1" s="34" t="s">
        <v>15</v>
      </c>
      <c r="U1" s="34" t="s">
        <v>77</v>
      </c>
      <c r="V1" s="34" t="s">
        <v>16</v>
      </c>
      <c r="W1" s="34" t="s">
        <v>17</v>
      </c>
      <c r="X1" s="34" t="s">
        <v>18</v>
      </c>
      <c r="Y1" s="34" t="s">
        <v>19</v>
      </c>
      <c r="AA1" s="34" t="s">
        <v>20</v>
      </c>
    </row>
    <row r="2" spans="1:27" x14ac:dyDescent="0.3">
      <c r="A2" s="6" t="s">
        <v>21</v>
      </c>
      <c r="B2" s="9"/>
      <c r="C2" s="9">
        <v>78</v>
      </c>
      <c r="D2" s="9">
        <v>52</v>
      </c>
      <c r="E2" s="9">
        <v>49</v>
      </c>
      <c r="F2" s="9">
        <v>40</v>
      </c>
      <c r="G2" s="9">
        <v>20</v>
      </c>
      <c r="H2" s="9">
        <v>10</v>
      </c>
      <c r="I2" s="9">
        <v>9</v>
      </c>
      <c r="J2" s="9">
        <v>5</v>
      </c>
      <c r="K2" s="9">
        <v>38</v>
      </c>
      <c r="L2" s="9">
        <v>8</v>
      </c>
      <c r="M2" s="14">
        <f>VILLON!M52</f>
        <v>0</v>
      </c>
      <c r="N2" s="14">
        <f>VILLON!N52</f>
        <v>0</v>
      </c>
      <c r="O2" s="14">
        <f>VILLON!O52</f>
        <v>0</v>
      </c>
      <c r="P2" s="14">
        <f>VILLON!P52</f>
        <v>0</v>
      </c>
      <c r="Q2" s="14">
        <f>VILLON!Q52</f>
        <v>0</v>
      </c>
      <c r="R2" s="9">
        <v>184</v>
      </c>
      <c r="S2" s="9">
        <v>50</v>
      </c>
      <c r="T2" s="19">
        <f t="shared" ref="T2:T33" si="0">SUM(C2:S2)-R2</f>
        <v>359</v>
      </c>
      <c r="U2" s="19">
        <f>C2+D2+E2+F2</f>
        <v>219</v>
      </c>
      <c r="V2" s="19">
        <f>K2</f>
        <v>38</v>
      </c>
      <c r="W2" s="19">
        <f>M2+N2</f>
        <v>0</v>
      </c>
      <c r="X2" s="19">
        <f>L2+S2</f>
        <v>58</v>
      </c>
      <c r="Y2" s="19">
        <f>G2+H2+I2+J2+O2+P2+Q2</f>
        <v>44</v>
      </c>
      <c r="AA2" s="9"/>
    </row>
    <row r="3" spans="1:27" x14ac:dyDescent="0.3">
      <c r="A3" s="6" t="s">
        <v>22</v>
      </c>
      <c r="B3" s="9"/>
      <c r="C3" s="9">
        <v>63</v>
      </c>
      <c r="D3" s="9">
        <v>45</v>
      </c>
      <c r="E3" s="9">
        <v>52</v>
      </c>
      <c r="F3" s="9">
        <v>36</v>
      </c>
      <c r="G3" s="9">
        <v>4</v>
      </c>
      <c r="H3" s="9">
        <v>16</v>
      </c>
      <c r="I3" s="9">
        <v>13</v>
      </c>
      <c r="J3" s="9">
        <v>10</v>
      </c>
      <c r="K3" s="9">
        <v>49</v>
      </c>
      <c r="L3" s="9">
        <v>4</v>
      </c>
      <c r="M3" s="14">
        <v>0</v>
      </c>
      <c r="N3" s="14">
        <v>0</v>
      </c>
      <c r="O3" s="14">
        <v>0</v>
      </c>
      <c r="P3" s="14">
        <v>0</v>
      </c>
      <c r="Q3" s="14">
        <v>0</v>
      </c>
      <c r="R3" s="9">
        <v>185</v>
      </c>
      <c r="S3" s="9">
        <v>45</v>
      </c>
      <c r="T3" s="19">
        <f t="shared" si="0"/>
        <v>337</v>
      </c>
      <c r="U3" s="19">
        <f t="shared" ref="U3:U53" si="1">C3+D3+E3+F3</f>
        <v>196</v>
      </c>
      <c r="V3" s="19">
        <f t="shared" ref="V3:V53" si="2">K3</f>
        <v>49</v>
      </c>
      <c r="W3" s="19">
        <f t="shared" ref="W3:W53" si="3">M3+N3</f>
        <v>0</v>
      </c>
      <c r="X3" s="19">
        <f t="shared" ref="X3:X53" si="4">L3+S3</f>
        <v>49</v>
      </c>
      <c r="Y3" s="19">
        <f t="shared" ref="Y3:Y53" si="5">G3+H3+I3+J3+O3+P3+Q3</f>
        <v>43</v>
      </c>
      <c r="AA3" s="9"/>
    </row>
    <row r="4" spans="1:27" x14ac:dyDescent="0.3">
      <c r="A4" s="6" t="s">
        <v>23</v>
      </c>
      <c r="B4" s="9"/>
      <c r="C4" s="9">
        <v>73</v>
      </c>
      <c r="D4" s="9">
        <v>11</v>
      </c>
      <c r="E4" s="9">
        <v>49</v>
      </c>
      <c r="F4" s="9">
        <v>25</v>
      </c>
      <c r="G4" s="9">
        <v>9</v>
      </c>
      <c r="H4" s="9">
        <v>13</v>
      </c>
      <c r="I4" s="9">
        <v>8</v>
      </c>
      <c r="J4" s="9">
        <v>13</v>
      </c>
      <c r="K4" s="9">
        <v>44</v>
      </c>
      <c r="L4" s="9">
        <v>51</v>
      </c>
      <c r="M4" s="14"/>
      <c r="N4" s="14"/>
      <c r="O4" s="14"/>
      <c r="P4" s="14"/>
      <c r="Q4" s="14"/>
      <c r="R4" s="9">
        <v>197</v>
      </c>
      <c r="S4" s="9">
        <v>48</v>
      </c>
      <c r="T4" s="19">
        <f t="shared" si="0"/>
        <v>344</v>
      </c>
      <c r="U4" s="19">
        <f t="shared" si="1"/>
        <v>158</v>
      </c>
      <c r="V4" s="19">
        <f t="shared" si="2"/>
        <v>44</v>
      </c>
      <c r="W4" s="19">
        <f t="shared" si="3"/>
        <v>0</v>
      </c>
      <c r="X4" s="19">
        <f t="shared" si="4"/>
        <v>99</v>
      </c>
      <c r="Y4" s="19">
        <f t="shared" si="5"/>
        <v>43</v>
      </c>
      <c r="AA4" s="9"/>
    </row>
    <row r="5" spans="1:27" x14ac:dyDescent="0.3">
      <c r="A5" s="6" t="s">
        <v>24</v>
      </c>
      <c r="B5" s="9"/>
      <c r="C5" s="9">
        <v>93</v>
      </c>
      <c r="D5" s="9">
        <v>29</v>
      </c>
      <c r="E5" s="9">
        <v>72</v>
      </c>
      <c r="F5" s="9">
        <v>59</v>
      </c>
      <c r="G5" s="9">
        <v>9</v>
      </c>
      <c r="H5" s="9">
        <v>7</v>
      </c>
      <c r="I5" s="9">
        <v>6</v>
      </c>
      <c r="J5" s="9">
        <v>13</v>
      </c>
      <c r="K5" s="9">
        <v>53</v>
      </c>
      <c r="L5" s="9">
        <v>33</v>
      </c>
      <c r="M5" s="14"/>
      <c r="N5" s="14"/>
      <c r="O5" s="14"/>
      <c r="P5" s="14"/>
      <c r="Q5" s="14"/>
      <c r="R5" s="9">
        <v>192</v>
      </c>
      <c r="S5" s="9">
        <v>53</v>
      </c>
      <c r="T5" s="19">
        <f t="shared" si="0"/>
        <v>427</v>
      </c>
      <c r="U5" s="19">
        <f t="shared" si="1"/>
        <v>253</v>
      </c>
      <c r="V5" s="19">
        <f t="shared" si="2"/>
        <v>53</v>
      </c>
      <c r="W5" s="19">
        <f t="shared" si="3"/>
        <v>0</v>
      </c>
      <c r="X5" s="19">
        <f t="shared" si="4"/>
        <v>86</v>
      </c>
      <c r="Y5" s="19">
        <f t="shared" si="5"/>
        <v>35</v>
      </c>
      <c r="AA5" s="9"/>
    </row>
    <row r="6" spans="1:27" x14ac:dyDescent="0.3">
      <c r="A6" s="6" t="s">
        <v>25</v>
      </c>
      <c r="B6" s="9"/>
      <c r="C6" s="9">
        <v>61</v>
      </c>
      <c r="D6" s="9">
        <v>77</v>
      </c>
      <c r="E6" s="9">
        <v>64</v>
      </c>
      <c r="F6" s="9">
        <v>30</v>
      </c>
      <c r="G6" s="9">
        <v>4</v>
      </c>
      <c r="H6" s="9">
        <v>18</v>
      </c>
      <c r="I6" s="9">
        <v>5</v>
      </c>
      <c r="J6" s="9">
        <v>12</v>
      </c>
      <c r="K6" s="9">
        <v>34</v>
      </c>
      <c r="L6" s="9">
        <v>34</v>
      </c>
      <c r="M6" s="14"/>
      <c r="N6" s="14"/>
      <c r="O6" s="14"/>
      <c r="P6" s="14"/>
      <c r="Q6" s="14"/>
      <c r="R6" s="9">
        <v>211</v>
      </c>
      <c r="S6" s="9">
        <v>30</v>
      </c>
      <c r="T6" s="19">
        <f t="shared" si="0"/>
        <v>369</v>
      </c>
      <c r="U6" s="19">
        <f t="shared" si="1"/>
        <v>232</v>
      </c>
      <c r="V6" s="19">
        <f t="shared" si="2"/>
        <v>34</v>
      </c>
      <c r="W6" s="19">
        <f t="shared" si="3"/>
        <v>0</v>
      </c>
      <c r="X6" s="19">
        <f t="shared" si="4"/>
        <v>64</v>
      </c>
      <c r="Y6" s="19">
        <f t="shared" si="5"/>
        <v>39</v>
      </c>
      <c r="AA6" s="9"/>
    </row>
    <row r="7" spans="1:27" x14ac:dyDescent="0.3">
      <c r="A7" s="6" t="s">
        <v>26</v>
      </c>
      <c r="B7" s="9"/>
      <c r="C7" s="9">
        <v>87</v>
      </c>
      <c r="D7" s="9">
        <v>94</v>
      </c>
      <c r="E7" s="9">
        <v>57</v>
      </c>
      <c r="F7" s="9">
        <v>57</v>
      </c>
      <c r="G7" s="9">
        <v>19</v>
      </c>
      <c r="H7" s="9">
        <v>21</v>
      </c>
      <c r="I7" s="9">
        <v>1</v>
      </c>
      <c r="J7" s="9">
        <v>0</v>
      </c>
      <c r="K7" s="9">
        <v>39</v>
      </c>
      <c r="L7" s="9">
        <v>26</v>
      </c>
      <c r="M7" s="14"/>
      <c r="N7" s="14"/>
      <c r="O7" s="14"/>
      <c r="P7" s="14"/>
      <c r="Q7" s="14"/>
      <c r="R7" s="9">
        <v>215</v>
      </c>
      <c r="S7" s="9">
        <v>29</v>
      </c>
      <c r="T7" s="19">
        <f t="shared" si="0"/>
        <v>430</v>
      </c>
      <c r="U7" s="19">
        <f t="shared" si="1"/>
        <v>295</v>
      </c>
      <c r="V7" s="19">
        <f t="shared" si="2"/>
        <v>39</v>
      </c>
      <c r="W7" s="19">
        <f t="shared" si="3"/>
        <v>0</v>
      </c>
      <c r="X7" s="19">
        <f t="shared" si="4"/>
        <v>55</v>
      </c>
      <c r="Y7" s="19">
        <f t="shared" si="5"/>
        <v>41</v>
      </c>
      <c r="AA7" s="9"/>
    </row>
    <row r="8" spans="1:27" x14ac:dyDescent="0.3">
      <c r="A8" s="6" t="s">
        <v>27</v>
      </c>
      <c r="B8" s="9"/>
      <c r="C8" s="9">
        <v>77</v>
      </c>
      <c r="D8" s="9">
        <v>72</v>
      </c>
      <c r="E8" s="9">
        <v>53</v>
      </c>
      <c r="F8" s="9">
        <v>63</v>
      </c>
      <c r="G8" s="9">
        <v>7</v>
      </c>
      <c r="H8" s="9">
        <v>20</v>
      </c>
      <c r="I8" s="9">
        <v>1</v>
      </c>
      <c r="J8" s="9">
        <v>19</v>
      </c>
      <c r="K8" s="9">
        <v>48</v>
      </c>
      <c r="L8" s="9">
        <v>81</v>
      </c>
      <c r="M8" s="14"/>
      <c r="N8" s="14"/>
      <c r="O8" s="14"/>
      <c r="P8" s="14"/>
      <c r="Q8" s="14"/>
      <c r="R8" s="9">
        <v>205</v>
      </c>
      <c r="S8" s="9">
        <v>50</v>
      </c>
      <c r="T8" s="19">
        <f t="shared" si="0"/>
        <v>491</v>
      </c>
      <c r="U8" s="19">
        <f t="shared" si="1"/>
        <v>265</v>
      </c>
      <c r="V8" s="19">
        <f t="shared" si="2"/>
        <v>48</v>
      </c>
      <c r="W8" s="19">
        <f t="shared" si="3"/>
        <v>0</v>
      </c>
      <c r="X8" s="19">
        <f t="shared" si="4"/>
        <v>131</v>
      </c>
      <c r="Y8" s="19">
        <f t="shared" si="5"/>
        <v>47</v>
      </c>
      <c r="AA8" s="9"/>
    </row>
    <row r="9" spans="1:27" x14ac:dyDescent="0.3">
      <c r="A9" s="6" t="s">
        <v>28</v>
      </c>
      <c r="B9" s="9"/>
      <c r="C9" s="9">
        <v>93</v>
      </c>
      <c r="D9" s="9">
        <v>93</v>
      </c>
      <c r="E9" s="9">
        <v>79</v>
      </c>
      <c r="F9" s="9">
        <v>77</v>
      </c>
      <c r="G9" s="9">
        <v>3</v>
      </c>
      <c r="H9" s="9">
        <v>28</v>
      </c>
      <c r="I9" s="9">
        <v>5</v>
      </c>
      <c r="J9" s="9">
        <v>32</v>
      </c>
      <c r="K9" s="9">
        <v>49</v>
      </c>
      <c r="L9" s="9">
        <v>12</v>
      </c>
      <c r="M9" s="14"/>
      <c r="N9" s="14"/>
      <c r="O9" s="14"/>
      <c r="P9" s="14"/>
      <c r="Q9" s="14"/>
      <c r="R9" s="9">
        <v>183</v>
      </c>
      <c r="S9" s="9">
        <v>12</v>
      </c>
      <c r="T9" s="19">
        <f t="shared" si="0"/>
        <v>483</v>
      </c>
      <c r="U9" s="19">
        <f t="shared" si="1"/>
        <v>342</v>
      </c>
      <c r="V9" s="19">
        <f t="shared" si="2"/>
        <v>49</v>
      </c>
      <c r="W9" s="19">
        <f t="shared" si="3"/>
        <v>0</v>
      </c>
      <c r="X9" s="19">
        <f t="shared" si="4"/>
        <v>24</v>
      </c>
      <c r="Y9" s="19">
        <f t="shared" si="5"/>
        <v>68</v>
      </c>
      <c r="AA9" s="9"/>
    </row>
    <row r="10" spans="1:27" x14ac:dyDescent="0.3">
      <c r="A10" s="6" t="s">
        <v>29</v>
      </c>
      <c r="B10" s="9"/>
      <c r="C10" s="9">
        <v>51</v>
      </c>
      <c r="D10" s="9">
        <v>53</v>
      </c>
      <c r="E10" s="9">
        <v>40</v>
      </c>
      <c r="F10" s="9">
        <v>43</v>
      </c>
      <c r="G10" s="9">
        <v>4</v>
      </c>
      <c r="H10" s="9">
        <v>18</v>
      </c>
      <c r="I10" s="9">
        <v>3</v>
      </c>
      <c r="J10" s="9">
        <v>146</v>
      </c>
      <c r="K10" s="9">
        <v>63</v>
      </c>
      <c r="L10" s="9">
        <v>9</v>
      </c>
      <c r="M10" s="14"/>
      <c r="N10" s="14"/>
      <c r="O10" s="14"/>
      <c r="P10" s="14"/>
      <c r="Q10" s="14"/>
      <c r="R10" s="9">
        <v>218</v>
      </c>
      <c r="S10" s="9">
        <v>20</v>
      </c>
      <c r="T10" s="19">
        <f t="shared" si="0"/>
        <v>450</v>
      </c>
      <c r="U10" s="19">
        <f t="shared" si="1"/>
        <v>187</v>
      </c>
      <c r="V10" s="19">
        <f t="shared" si="2"/>
        <v>63</v>
      </c>
      <c r="W10" s="19">
        <f t="shared" si="3"/>
        <v>0</v>
      </c>
      <c r="X10" s="19">
        <f t="shared" si="4"/>
        <v>29</v>
      </c>
      <c r="Y10" s="19">
        <f t="shared" si="5"/>
        <v>171</v>
      </c>
      <c r="AA10" s="9"/>
    </row>
    <row r="11" spans="1:27" x14ac:dyDescent="0.3">
      <c r="A11" s="6" t="s">
        <v>30</v>
      </c>
      <c r="B11" s="9"/>
      <c r="C11" s="9">
        <v>65</v>
      </c>
      <c r="D11" s="9">
        <v>64</v>
      </c>
      <c r="E11" s="9">
        <v>68</v>
      </c>
      <c r="F11" s="9">
        <v>50</v>
      </c>
      <c r="G11" s="9">
        <v>1</v>
      </c>
      <c r="H11" s="9">
        <v>26</v>
      </c>
      <c r="I11" s="9">
        <v>2</v>
      </c>
      <c r="J11" s="9">
        <v>1</v>
      </c>
      <c r="K11" s="9">
        <v>52</v>
      </c>
      <c r="L11" s="9">
        <v>14</v>
      </c>
      <c r="M11" s="14"/>
      <c r="N11" s="14"/>
      <c r="O11" s="14"/>
      <c r="P11" s="14"/>
      <c r="Q11" s="14"/>
      <c r="R11" s="9">
        <v>222</v>
      </c>
      <c r="S11" s="9">
        <v>47</v>
      </c>
      <c r="T11" s="19">
        <f t="shared" si="0"/>
        <v>390</v>
      </c>
      <c r="U11" s="19">
        <f t="shared" si="1"/>
        <v>247</v>
      </c>
      <c r="V11" s="19">
        <f t="shared" si="2"/>
        <v>52</v>
      </c>
      <c r="W11" s="19">
        <f t="shared" si="3"/>
        <v>0</v>
      </c>
      <c r="X11" s="19">
        <f t="shared" si="4"/>
        <v>61</v>
      </c>
      <c r="Y11" s="19">
        <f t="shared" si="5"/>
        <v>30</v>
      </c>
      <c r="AA11" s="9"/>
    </row>
    <row r="12" spans="1:27" x14ac:dyDescent="0.3">
      <c r="A12" s="6" t="s">
        <v>31</v>
      </c>
      <c r="B12" s="9"/>
      <c r="C12" s="9">
        <v>88</v>
      </c>
      <c r="D12" s="9">
        <v>90</v>
      </c>
      <c r="E12" s="9">
        <v>95</v>
      </c>
      <c r="F12" s="9">
        <v>65</v>
      </c>
      <c r="G12" s="9">
        <v>1</v>
      </c>
      <c r="H12" s="9">
        <v>18</v>
      </c>
      <c r="I12" s="9">
        <v>5</v>
      </c>
      <c r="J12" s="9">
        <v>3</v>
      </c>
      <c r="K12" s="9">
        <v>62</v>
      </c>
      <c r="L12" s="9">
        <v>8</v>
      </c>
      <c r="M12" s="14"/>
      <c r="N12" s="14"/>
      <c r="O12" s="14"/>
      <c r="P12" s="14"/>
      <c r="Q12" s="14"/>
      <c r="R12" s="9">
        <v>204</v>
      </c>
      <c r="S12" s="9">
        <v>28</v>
      </c>
      <c r="T12" s="19">
        <f t="shared" si="0"/>
        <v>463</v>
      </c>
      <c r="U12" s="19">
        <f t="shared" si="1"/>
        <v>338</v>
      </c>
      <c r="V12" s="19">
        <f t="shared" si="2"/>
        <v>62</v>
      </c>
      <c r="W12" s="19">
        <f t="shared" si="3"/>
        <v>0</v>
      </c>
      <c r="X12" s="19">
        <f t="shared" si="4"/>
        <v>36</v>
      </c>
      <c r="Y12" s="19">
        <f t="shared" si="5"/>
        <v>27</v>
      </c>
      <c r="AA12" s="9"/>
    </row>
    <row r="13" spans="1:27" x14ac:dyDescent="0.3">
      <c r="A13" s="6" t="s">
        <v>32</v>
      </c>
      <c r="B13" s="9"/>
      <c r="C13" s="9">
        <v>74</v>
      </c>
      <c r="D13" s="9">
        <v>76</v>
      </c>
      <c r="E13" s="9">
        <v>77</v>
      </c>
      <c r="F13" s="9">
        <v>84</v>
      </c>
      <c r="G13" s="9">
        <v>3</v>
      </c>
      <c r="H13" s="9">
        <v>12</v>
      </c>
      <c r="I13" s="9">
        <v>6</v>
      </c>
      <c r="J13" s="9">
        <v>2</v>
      </c>
      <c r="K13" s="9">
        <v>42</v>
      </c>
      <c r="L13" s="9">
        <v>5</v>
      </c>
      <c r="M13" s="14"/>
      <c r="N13" s="14"/>
      <c r="O13" s="14"/>
      <c r="P13" s="14"/>
      <c r="Q13" s="14"/>
      <c r="R13" s="9">
        <v>239</v>
      </c>
      <c r="S13" s="9">
        <v>19</v>
      </c>
      <c r="T13" s="19">
        <f t="shared" si="0"/>
        <v>400</v>
      </c>
      <c r="U13" s="19">
        <f t="shared" si="1"/>
        <v>311</v>
      </c>
      <c r="V13" s="19">
        <f t="shared" si="2"/>
        <v>42</v>
      </c>
      <c r="W13" s="19">
        <f t="shared" si="3"/>
        <v>0</v>
      </c>
      <c r="X13" s="19">
        <f t="shared" si="4"/>
        <v>24</v>
      </c>
      <c r="Y13" s="19">
        <f t="shared" si="5"/>
        <v>23</v>
      </c>
      <c r="AA13" s="9"/>
    </row>
    <row r="14" spans="1:27" x14ac:dyDescent="0.3">
      <c r="A14" s="6" t="s">
        <v>33</v>
      </c>
      <c r="B14" s="9"/>
      <c r="C14" s="9">
        <v>83</v>
      </c>
      <c r="D14" s="9">
        <v>91</v>
      </c>
      <c r="E14" s="9">
        <v>108</v>
      </c>
      <c r="F14" s="9">
        <v>78</v>
      </c>
      <c r="G14" s="9">
        <v>3</v>
      </c>
      <c r="H14" s="9">
        <v>23</v>
      </c>
      <c r="I14" s="9">
        <v>3</v>
      </c>
      <c r="J14" s="9">
        <v>2</v>
      </c>
      <c r="K14" s="9">
        <v>31</v>
      </c>
      <c r="L14" s="9">
        <v>23</v>
      </c>
      <c r="M14" s="14"/>
      <c r="N14" s="14"/>
      <c r="O14" s="14"/>
      <c r="P14" s="14"/>
      <c r="Q14" s="14"/>
      <c r="R14" s="9">
        <v>206</v>
      </c>
      <c r="S14" s="9">
        <v>34</v>
      </c>
      <c r="T14" s="19">
        <f t="shared" si="0"/>
        <v>479</v>
      </c>
      <c r="U14" s="19">
        <f t="shared" si="1"/>
        <v>360</v>
      </c>
      <c r="V14" s="19">
        <f t="shared" si="2"/>
        <v>31</v>
      </c>
      <c r="W14" s="19">
        <f t="shared" si="3"/>
        <v>0</v>
      </c>
      <c r="X14" s="19">
        <f t="shared" si="4"/>
        <v>57</v>
      </c>
      <c r="Y14" s="19">
        <f t="shared" si="5"/>
        <v>31</v>
      </c>
      <c r="AA14" s="9"/>
    </row>
    <row r="15" spans="1:27" x14ac:dyDescent="0.3">
      <c r="A15" s="6" t="s">
        <v>34</v>
      </c>
      <c r="B15" s="9"/>
      <c r="C15" s="9">
        <v>81</v>
      </c>
      <c r="D15" s="9">
        <v>93</v>
      </c>
      <c r="E15" s="9">
        <v>87</v>
      </c>
      <c r="F15" s="9">
        <v>83</v>
      </c>
      <c r="G15" s="9">
        <v>7</v>
      </c>
      <c r="H15" s="9">
        <v>23</v>
      </c>
      <c r="I15" s="9">
        <v>2</v>
      </c>
      <c r="J15" s="9">
        <v>2</v>
      </c>
      <c r="K15" s="9">
        <v>54</v>
      </c>
      <c r="L15" s="9">
        <v>11</v>
      </c>
      <c r="M15" s="14"/>
      <c r="N15" s="14"/>
      <c r="O15" s="14"/>
      <c r="P15" s="14"/>
      <c r="Q15" s="14"/>
      <c r="R15" s="9">
        <v>164</v>
      </c>
      <c r="S15" s="9">
        <v>48</v>
      </c>
      <c r="T15" s="19">
        <f t="shared" si="0"/>
        <v>491</v>
      </c>
      <c r="U15" s="19">
        <f t="shared" si="1"/>
        <v>344</v>
      </c>
      <c r="V15" s="19">
        <f t="shared" si="2"/>
        <v>54</v>
      </c>
      <c r="W15" s="19">
        <f t="shared" si="3"/>
        <v>0</v>
      </c>
      <c r="X15" s="19">
        <f t="shared" si="4"/>
        <v>59</v>
      </c>
      <c r="Y15" s="19">
        <f t="shared" si="5"/>
        <v>34</v>
      </c>
      <c r="AA15" s="9"/>
    </row>
    <row r="16" spans="1:27" x14ac:dyDescent="0.3">
      <c r="A16" s="6" t="s">
        <v>35</v>
      </c>
      <c r="B16" s="9"/>
      <c r="C16" s="9">
        <v>68</v>
      </c>
      <c r="D16" s="9">
        <v>45</v>
      </c>
      <c r="E16" s="9">
        <v>84</v>
      </c>
      <c r="F16" s="9">
        <v>63</v>
      </c>
      <c r="G16" s="9">
        <v>1</v>
      </c>
      <c r="H16" s="9">
        <v>18</v>
      </c>
      <c r="I16" s="9">
        <v>1</v>
      </c>
      <c r="J16" s="9">
        <v>2</v>
      </c>
      <c r="K16" s="9">
        <v>49</v>
      </c>
      <c r="L16" s="9">
        <v>13</v>
      </c>
      <c r="M16" s="14"/>
      <c r="N16" s="14"/>
      <c r="O16" s="14"/>
      <c r="P16" s="14"/>
      <c r="Q16" s="14"/>
      <c r="R16" s="9">
        <v>166</v>
      </c>
      <c r="S16" s="9">
        <v>40</v>
      </c>
      <c r="T16" s="19">
        <f t="shared" si="0"/>
        <v>384</v>
      </c>
      <c r="U16" s="19">
        <f t="shared" si="1"/>
        <v>260</v>
      </c>
      <c r="V16" s="19">
        <f t="shared" si="2"/>
        <v>49</v>
      </c>
      <c r="W16" s="19">
        <f t="shared" si="3"/>
        <v>0</v>
      </c>
      <c r="X16" s="19">
        <f t="shared" si="4"/>
        <v>53</v>
      </c>
      <c r="Y16" s="19">
        <f t="shared" si="5"/>
        <v>22</v>
      </c>
      <c r="AA16" s="9"/>
    </row>
    <row r="17" spans="1:27" x14ac:dyDescent="0.3">
      <c r="A17" s="6" t="s">
        <v>36</v>
      </c>
      <c r="B17" s="9"/>
      <c r="C17" s="9">
        <v>65</v>
      </c>
      <c r="D17" s="9">
        <v>53</v>
      </c>
      <c r="E17" s="9">
        <v>85</v>
      </c>
      <c r="F17" s="9">
        <v>66</v>
      </c>
      <c r="G17" s="9">
        <v>6</v>
      </c>
      <c r="H17" s="9">
        <v>9</v>
      </c>
      <c r="I17" s="9">
        <v>4</v>
      </c>
      <c r="J17" s="9">
        <v>1</v>
      </c>
      <c r="K17" s="9">
        <v>17</v>
      </c>
      <c r="L17" s="9">
        <v>16</v>
      </c>
      <c r="M17" s="14"/>
      <c r="N17" s="14"/>
      <c r="O17" s="14"/>
      <c r="P17" s="14"/>
      <c r="Q17" s="14"/>
      <c r="R17" s="9">
        <v>112</v>
      </c>
      <c r="S17" s="9">
        <v>6</v>
      </c>
      <c r="T17" s="19">
        <f t="shared" si="0"/>
        <v>328</v>
      </c>
      <c r="U17" s="19">
        <f t="shared" si="1"/>
        <v>269</v>
      </c>
      <c r="V17" s="19">
        <f t="shared" si="2"/>
        <v>17</v>
      </c>
      <c r="W17" s="19">
        <f t="shared" si="3"/>
        <v>0</v>
      </c>
      <c r="X17" s="19">
        <f t="shared" si="4"/>
        <v>22</v>
      </c>
      <c r="Y17" s="19">
        <f t="shared" si="5"/>
        <v>20</v>
      </c>
      <c r="AA17" s="9"/>
    </row>
    <row r="18" spans="1:27" x14ac:dyDescent="0.3">
      <c r="A18" s="6" t="s">
        <v>37</v>
      </c>
      <c r="B18" s="9"/>
      <c r="C18" s="9">
        <v>69</v>
      </c>
      <c r="D18" s="9">
        <v>64</v>
      </c>
      <c r="E18" s="9">
        <v>72</v>
      </c>
      <c r="F18" s="9">
        <v>71</v>
      </c>
      <c r="G18" s="9">
        <v>2</v>
      </c>
      <c r="H18" s="9">
        <v>10</v>
      </c>
      <c r="I18" s="9">
        <v>3</v>
      </c>
      <c r="J18" s="9">
        <v>4</v>
      </c>
      <c r="K18" s="9">
        <v>37</v>
      </c>
      <c r="L18" s="9">
        <v>6</v>
      </c>
      <c r="M18" s="14"/>
      <c r="N18" s="14"/>
      <c r="O18" s="14"/>
      <c r="P18" s="14"/>
      <c r="Q18" s="14"/>
      <c r="R18" s="9">
        <v>99</v>
      </c>
      <c r="S18" s="9">
        <v>5</v>
      </c>
      <c r="T18" s="19">
        <f t="shared" si="0"/>
        <v>343</v>
      </c>
      <c r="U18" s="19">
        <f t="shared" si="1"/>
        <v>276</v>
      </c>
      <c r="V18" s="19">
        <f t="shared" si="2"/>
        <v>37</v>
      </c>
      <c r="W18" s="19">
        <f t="shared" si="3"/>
        <v>0</v>
      </c>
      <c r="X18" s="19">
        <f t="shared" si="4"/>
        <v>11</v>
      </c>
      <c r="Y18" s="19">
        <f t="shared" si="5"/>
        <v>19</v>
      </c>
      <c r="AA18" s="9"/>
    </row>
    <row r="19" spans="1:27" x14ac:dyDescent="0.3">
      <c r="A19" s="6" t="s">
        <v>38</v>
      </c>
      <c r="B19" s="9"/>
      <c r="C19" s="9">
        <v>79</v>
      </c>
      <c r="D19" s="9">
        <v>66</v>
      </c>
      <c r="E19" s="9">
        <v>94</v>
      </c>
      <c r="F19" s="9">
        <v>74</v>
      </c>
      <c r="G19" s="9">
        <v>0</v>
      </c>
      <c r="H19" s="9">
        <v>22</v>
      </c>
      <c r="I19" s="9">
        <v>3</v>
      </c>
      <c r="J19" s="9">
        <v>5</v>
      </c>
      <c r="K19" s="9">
        <v>47</v>
      </c>
      <c r="L19" s="9">
        <v>3</v>
      </c>
      <c r="M19" s="14"/>
      <c r="N19" s="14"/>
      <c r="O19" s="14"/>
      <c r="P19" s="14"/>
      <c r="Q19" s="14"/>
      <c r="R19" s="9">
        <v>212</v>
      </c>
      <c r="S19" s="9">
        <v>12</v>
      </c>
      <c r="T19" s="19">
        <f t="shared" si="0"/>
        <v>405</v>
      </c>
      <c r="U19" s="19">
        <f t="shared" si="1"/>
        <v>313</v>
      </c>
      <c r="V19" s="19">
        <f t="shared" si="2"/>
        <v>47</v>
      </c>
      <c r="W19" s="19">
        <f t="shared" si="3"/>
        <v>0</v>
      </c>
      <c r="X19" s="19">
        <f t="shared" si="4"/>
        <v>15</v>
      </c>
      <c r="Y19" s="19">
        <f t="shared" si="5"/>
        <v>30</v>
      </c>
      <c r="AA19" s="9"/>
    </row>
    <row r="20" spans="1:27" x14ac:dyDescent="0.3">
      <c r="A20" s="6" t="s">
        <v>39</v>
      </c>
      <c r="B20" s="9"/>
      <c r="C20" s="9">
        <v>78</v>
      </c>
      <c r="D20" s="9">
        <v>75</v>
      </c>
      <c r="E20" s="9">
        <v>99</v>
      </c>
      <c r="F20" s="9">
        <v>82</v>
      </c>
      <c r="G20" s="9">
        <v>9</v>
      </c>
      <c r="H20" s="9">
        <v>29</v>
      </c>
      <c r="I20" s="9">
        <v>8</v>
      </c>
      <c r="J20" s="9">
        <v>4</v>
      </c>
      <c r="K20" s="9">
        <v>111</v>
      </c>
      <c r="L20" s="9">
        <v>15</v>
      </c>
      <c r="M20" s="14"/>
      <c r="N20" s="14"/>
      <c r="O20" s="14"/>
      <c r="P20" s="14"/>
      <c r="Q20" s="14"/>
      <c r="R20" s="9">
        <v>210</v>
      </c>
      <c r="S20" s="9">
        <v>77</v>
      </c>
      <c r="T20" s="19">
        <f t="shared" si="0"/>
        <v>587</v>
      </c>
      <c r="U20" s="19">
        <f t="shared" si="1"/>
        <v>334</v>
      </c>
      <c r="V20" s="19">
        <f t="shared" si="2"/>
        <v>111</v>
      </c>
      <c r="W20" s="19">
        <f t="shared" si="3"/>
        <v>0</v>
      </c>
      <c r="X20" s="19">
        <f t="shared" si="4"/>
        <v>92</v>
      </c>
      <c r="Y20" s="19">
        <f t="shared" si="5"/>
        <v>50</v>
      </c>
      <c r="AA20" s="9"/>
    </row>
    <row r="21" spans="1:27" x14ac:dyDescent="0.3">
      <c r="A21" s="6" t="s">
        <v>40</v>
      </c>
      <c r="B21" s="9"/>
      <c r="C21" s="9">
        <v>86</v>
      </c>
      <c r="D21" s="9">
        <v>84</v>
      </c>
      <c r="E21" s="9">
        <v>77</v>
      </c>
      <c r="F21" s="9">
        <v>81</v>
      </c>
      <c r="G21" s="9">
        <v>6</v>
      </c>
      <c r="H21" s="9">
        <v>16</v>
      </c>
      <c r="I21" s="9">
        <v>5</v>
      </c>
      <c r="J21" s="9">
        <v>1</v>
      </c>
      <c r="K21" s="9">
        <v>67</v>
      </c>
      <c r="L21" s="9">
        <v>3</v>
      </c>
      <c r="M21" s="14"/>
      <c r="N21" s="14"/>
      <c r="O21" s="14"/>
      <c r="P21" s="14"/>
      <c r="Q21" s="14"/>
      <c r="R21" s="9">
        <v>192</v>
      </c>
      <c r="S21" s="9">
        <v>16</v>
      </c>
      <c r="T21" s="19">
        <f t="shared" si="0"/>
        <v>442</v>
      </c>
      <c r="U21" s="19">
        <f t="shared" si="1"/>
        <v>328</v>
      </c>
      <c r="V21" s="19">
        <f t="shared" si="2"/>
        <v>67</v>
      </c>
      <c r="W21" s="19">
        <f t="shared" si="3"/>
        <v>0</v>
      </c>
      <c r="X21" s="19">
        <f t="shared" si="4"/>
        <v>19</v>
      </c>
      <c r="Y21" s="19">
        <f t="shared" si="5"/>
        <v>28</v>
      </c>
      <c r="AA21" s="9"/>
    </row>
    <row r="22" spans="1:27" x14ac:dyDescent="0.3">
      <c r="A22" s="6" t="s">
        <v>41</v>
      </c>
      <c r="B22" s="9"/>
      <c r="C22" s="9">
        <v>84</v>
      </c>
      <c r="D22" s="9">
        <v>95</v>
      </c>
      <c r="E22" s="9">
        <v>71</v>
      </c>
      <c r="F22" s="9">
        <v>89</v>
      </c>
      <c r="G22" s="9">
        <v>1</v>
      </c>
      <c r="H22" s="9">
        <v>19</v>
      </c>
      <c r="I22" s="9">
        <v>4</v>
      </c>
      <c r="J22" s="9">
        <v>0</v>
      </c>
      <c r="K22" s="9">
        <v>35</v>
      </c>
      <c r="L22" s="9">
        <v>7</v>
      </c>
      <c r="M22" s="14"/>
      <c r="N22" s="14"/>
      <c r="O22" s="14"/>
      <c r="P22" s="14"/>
      <c r="Q22" s="14"/>
      <c r="R22" s="9">
        <v>108</v>
      </c>
      <c r="S22" s="9">
        <v>13</v>
      </c>
      <c r="T22" s="19">
        <f t="shared" si="0"/>
        <v>418</v>
      </c>
      <c r="U22" s="19">
        <f t="shared" si="1"/>
        <v>339</v>
      </c>
      <c r="V22" s="19">
        <f t="shared" si="2"/>
        <v>35</v>
      </c>
      <c r="W22" s="19">
        <f t="shared" si="3"/>
        <v>0</v>
      </c>
      <c r="X22" s="19">
        <f t="shared" si="4"/>
        <v>20</v>
      </c>
      <c r="Y22" s="19">
        <f t="shared" si="5"/>
        <v>24</v>
      </c>
      <c r="AA22" s="9"/>
    </row>
    <row r="23" spans="1:27" x14ac:dyDescent="0.3">
      <c r="A23" s="6" t="s">
        <v>42</v>
      </c>
      <c r="B23" s="9"/>
      <c r="C23" s="9">
        <v>92</v>
      </c>
      <c r="D23" s="9">
        <v>68</v>
      </c>
      <c r="E23" s="9">
        <v>86</v>
      </c>
      <c r="F23" s="9">
        <v>74</v>
      </c>
      <c r="G23" s="9">
        <v>11</v>
      </c>
      <c r="H23" s="9">
        <v>37</v>
      </c>
      <c r="I23" s="9">
        <v>5</v>
      </c>
      <c r="J23" s="9">
        <v>3</v>
      </c>
      <c r="K23" s="9">
        <v>84</v>
      </c>
      <c r="L23" s="9">
        <v>6</v>
      </c>
      <c r="M23" s="14"/>
      <c r="N23" s="14"/>
      <c r="O23" s="14"/>
      <c r="P23" s="14"/>
      <c r="Q23" s="14"/>
      <c r="R23" s="9">
        <v>189</v>
      </c>
      <c r="S23" s="9">
        <v>13</v>
      </c>
      <c r="T23" s="19">
        <f t="shared" si="0"/>
        <v>479</v>
      </c>
      <c r="U23" s="19">
        <f t="shared" si="1"/>
        <v>320</v>
      </c>
      <c r="V23" s="19">
        <f t="shared" si="2"/>
        <v>84</v>
      </c>
      <c r="W23" s="19">
        <f t="shared" si="3"/>
        <v>0</v>
      </c>
      <c r="X23" s="19">
        <f t="shared" si="4"/>
        <v>19</v>
      </c>
      <c r="Y23" s="19">
        <f t="shared" si="5"/>
        <v>56</v>
      </c>
      <c r="AA23" s="9"/>
    </row>
    <row r="24" spans="1:27" x14ac:dyDescent="0.3">
      <c r="A24" s="6" t="s">
        <v>43</v>
      </c>
      <c r="B24" s="9"/>
      <c r="C24" s="9">
        <v>88</v>
      </c>
      <c r="D24" s="9">
        <v>66</v>
      </c>
      <c r="E24" s="9">
        <v>71</v>
      </c>
      <c r="F24" s="9">
        <v>61</v>
      </c>
      <c r="G24" s="9">
        <v>22</v>
      </c>
      <c r="H24" s="9">
        <v>8</v>
      </c>
      <c r="I24" s="9">
        <v>8</v>
      </c>
      <c r="J24" s="9">
        <v>1</v>
      </c>
      <c r="K24" s="9">
        <v>73</v>
      </c>
      <c r="L24" s="9">
        <v>12</v>
      </c>
      <c r="M24" s="14"/>
      <c r="N24" s="14"/>
      <c r="O24" s="14"/>
      <c r="P24" s="14"/>
      <c r="Q24" s="14"/>
      <c r="R24" s="9">
        <v>170</v>
      </c>
      <c r="S24" s="9">
        <v>35</v>
      </c>
      <c r="T24" s="19">
        <f t="shared" si="0"/>
        <v>445</v>
      </c>
      <c r="U24" s="19">
        <f t="shared" si="1"/>
        <v>286</v>
      </c>
      <c r="V24" s="19">
        <f t="shared" si="2"/>
        <v>73</v>
      </c>
      <c r="W24" s="19">
        <f t="shared" si="3"/>
        <v>0</v>
      </c>
      <c r="X24" s="19">
        <f t="shared" si="4"/>
        <v>47</v>
      </c>
      <c r="Y24" s="19">
        <f t="shared" si="5"/>
        <v>39</v>
      </c>
      <c r="AA24" s="9"/>
    </row>
    <row r="25" spans="1:27" x14ac:dyDescent="0.3">
      <c r="A25" s="6" t="s">
        <v>44</v>
      </c>
      <c r="B25" s="9"/>
      <c r="C25" s="9">
        <v>57</v>
      </c>
      <c r="D25" s="9">
        <v>59</v>
      </c>
      <c r="E25" s="9">
        <v>61</v>
      </c>
      <c r="F25" s="9">
        <v>66</v>
      </c>
      <c r="G25" s="9">
        <v>35</v>
      </c>
      <c r="H25" s="9">
        <v>55</v>
      </c>
      <c r="I25" s="9">
        <v>7</v>
      </c>
      <c r="J25" s="9">
        <v>0</v>
      </c>
      <c r="K25" s="9">
        <v>35</v>
      </c>
      <c r="L25" s="9">
        <v>6</v>
      </c>
      <c r="M25" s="14"/>
      <c r="N25" s="14"/>
      <c r="O25" s="14"/>
      <c r="P25" s="14"/>
      <c r="Q25" s="14"/>
      <c r="R25" s="9">
        <v>152</v>
      </c>
      <c r="S25" s="9">
        <v>65</v>
      </c>
      <c r="T25" s="19">
        <f t="shared" si="0"/>
        <v>446</v>
      </c>
      <c r="U25" s="19">
        <f t="shared" si="1"/>
        <v>243</v>
      </c>
      <c r="V25" s="19">
        <f t="shared" si="2"/>
        <v>35</v>
      </c>
      <c r="W25" s="19">
        <f t="shared" si="3"/>
        <v>0</v>
      </c>
      <c r="X25" s="19">
        <f t="shared" si="4"/>
        <v>71</v>
      </c>
      <c r="Y25" s="19">
        <f t="shared" si="5"/>
        <v>97</v>
      </c>
      <c r="AA25" s="9"/>
    </row>
    <row r="26" spans="1:27" x14ac:dyDescent="0.3">
      <c r="A26" s="6" t="s">
        <v>45</v>
      </c>
      <c r="B26" s="9"/>
      <c r="C26" s="9">
        <v>101</v>
      </c>
      <c r="D26" s="9">
        <v>77</v>
      </c>
      <c r="E26" s="9">
        <v>84</v>
      </c>
      <c r="F26" s="9">
        <v>81</v>
      </c>
      <c r="G26" s="9">
        <v>1</v>
      </c>
      <c r="H26" s="9">
        <v>30</v>
      </c>
      <c r="I26" s="9">
        <v>3</v>
      </c>
      <c r="J26" s="9">
        <v>2</v>
      </c>
      <c r="K26" s="9">
        <v>61</v>
      </c>
      <c r="L26" s="9">
        <v>9</v>
      </c>
      <c r="M26" s="14"/>
      <c r="N26" s="14"/>
      <c r="O26" s="14"/>
      <c r="P26" s="14"/>
      <c r="Q26" s="14"/>
      <c r="R26" s="9">
        <v>157</v>
      </c>
      <c r="S26" s="9">
        <v>36</v>
      </c>
      <c r="T26" s="19">
        <f t="shared" si="0"/>
        <v>485</v>
      </c>
      <c r="U26" s="19">
        <f t="shared" si="1"/>
        <v>343</v>
      </c>
      <c r="V26" s="19">
        <f t="shared" si="2"/>
        <v>61</v>
      </c>
      <c r="W26" s="19">
        <f t="shared" si="3"/>
        <v>0</v>
      </c>
      <c r="X26" s="19">
        <f t="shared" si="4"/>
        <v>45</v>
      </c>
      <c r="Y26" s="19">
        <f t="shared" si="5"/>
        <v>36</v>
      </c>
      <c r="AA26" s="9"/>
    </row>
    <row r="27" spans="1:27" x14ac:dyDescent="0.3">
      <c r="A27" s="6" t="s">
        <v>46</v>
      </c>
      <c r="B27" s="9"/>
      <c r="C27" s="9">
        <v>62</v>
      </c>
      <c r="D27" s="9">
        <v>78</v>
      </c>
      <c r="E27" s="9">
        <v>50</v>
      </c>
      <c r="F27" s="9">
        <v>70</v>
      </c>
      <c r="G27" s="9">
        <v>13</v>
      </c>
      <c r="H27" s="9">
        <v>43</v>
      </c>
      <c r="I27" s="9">
        <v>1</v>
      </c>
      <c r="J27" s="9">
        <v>1</v>
      </c>
      <c r="K27" s="9">
        <v>58</v>
      </c>
      <c r="L27" s="9">
        <v>17</v>
      </c>
      <c r="M27" s="14"/>
      <c r="N27" s="14"/>
      <c r="O27" s="14"/>
      <c r="P27" s="14"/>
      <c r="Q27" s="14"/>
      <c r="R27" s="9">
        <v>180</v>
      </c>
      <c r="S27" s="9">
        <v>45</v>
      </c>
      <c r="T27" s="19">
        <f t="shared" si="0"/>
        <v>438</v>
      </c>
      <c r="U27" s="19">
        <f t="shared" si="1"/>
        <v>260</v>
      </c>
      <c r="V27" s="19">
        <f t="shared" si="2"/>
        <v>58</v>
      </c>
      <c r="W27" s="19">
        <f t="shared" si="3"/>
        <v>0</v>
      </c>
      <c r="X27" s="19">
        <f t="shared" si="4"/>
        <v>62</v>
      </c>
      <c r="Y27" s="19">
        <f t="shared" si="5"/>
        <v>58</v>
      </c>
      <c r="AA27" s="9"/>
    </row>
    <row r="28" spans="1:27" x14ac:dyDescent="0.3">
      <c r="A28" s="6" t="s">
        <v>47</v>
      </c>
      <c r="B28" s="9"/>
      <c r="C28" s="9">
        <v>45</v>
      </c>
      <c r="D28" s="9">
        <v>70</v>
      </c>
      <c r="E28" s="9">
        <v>56</v>
      </c>
      <c r="F28" s="9">
        <v>76</v>
      </c>
      <c r="G28" s="9">
        <v>5</v>
      </c>
      <c r="H28" s="9">
        <v>40</v>
      </c>
      <c r="I28" s="9">
        <v>4</v>
      </c>
      <c r="J28" s="9">
        <v>1</v>
      </c>
      <c r="K28" s="9">
        <v>34</v>
      </c>
      <c r="L28" s="9">
        <v>2</v>
      </c>
      <c r="M28" s="14"/>
      <c r="N28" s="14"/>
      <c r="O28" s="14"/>
      <c r="P28" s="14"/>
      <c r="Q28" s="14"/>
      <c r="R28" s="9">
        <v>160</v>
      </c>
      <c r="S28" s="9">
        <v>38</v>
      </c>
      <c r="T28" s="19">
        <f t="shared" si="0"/>
        <v>371</v>
      </c>
      <c r="U28" s="19">
        <f t="shared" si="1"/>
        <v>247</v>
      </c>
      <c r="V28" s="19">
        <f t="shared" si="2"/>
        <v>34</v>
      </c>
      <c r="W28" s="19">
        <f t="shared" si="3"/>
        <v>0</v>
      </c>
      <c r="X28" s="19">
        <f t="shared" si="4"/>
        <v>40</v>
      </c>
      <c r="Y28" s="19">
        <f t="shared" si="5"/>
        <v>50</v>
      </c>
      <c r="AA28" s="9"/>
    </row>
    <row r="29" spans="1:27" x14ac:dyDescent="0.3">
      <c r="A29" s="6" t="s">
        <v>48</v>
      </c>
      <c r="B29" s="9"/>
      <c r="C29" s="9">
        <v>71</v>
      </c>
      <c r="D29" s="9">
        <v>71</v>
      </c>
      <c r="E29" s="9">
        <v>73</v>
      </c>
      <c r="F29" s="9">
        <v>73</v>
      </c>
      <c r="G29" s="9">
        <v>11</v>
      </c>
      <c r="H29" s="9">
        <v>27</v>
      </c>
      <c r="I29" s="9">
        <v>2</v>
      </c>
      <c r="J29" s="9">
        <v>0</v>
      </c>
      <c r="K29" s="9">
        <v>38</v>
      </c>
      <c r="L29" s="9">
        <v>0</v>
      </c>
      <c r="M29" s="14"/>
      <c r="N29" s="14"/>
      <c r="O29" s="14"/>
      <c r="P29" s="14"/>
      <c r="Q29" s="14"/>
      <c r="R29" s="9">
        <v>124</v>
      </c>
      <c r="S29" s="9">
        <v>27</v>
      </c>
      <c r="T29" s="19">
        <f t="shared" si="0"/>
        <v>393</v>
      </c>
      <c r="U29" s="19">
        <f t="shared" si="1"/>
        <v>288</v>
      </c>
      <c r="V29" s="19">
        <f t="shared" si="2"/>
        <v>38</v>
      </c>
      <c r="W29" s="19">
        <f t="shared" si="3"/>
        <v>0</v>
      </c>
      <c r="X29" s="19">
        <f t="shared" si="4"/>
        <v>27</v>
      </c>
      <c r="Y29" s="19">
        <f t="shared" si="5"/>
        <v>40</v>
      </c>
      <c r="AA29" s="9"/>
    </row>
    <row r="30" spans="1:27" x14ac:dyDescent="0.3">
      <c r="A30" s="6" t="s">
        <v>49</v>
      </c>
      <c r="B30" s="9"/>
      <c r="C30" s="9">
        <v>36</v>
      </c>
      <c r="D30" s="9">
        <v>71</v>
      </c>
      <c r="E30" s="9">
        <v>47</v>
      </c>
      <c r="F30" s="9">
        <v>51</v>
      </c>
      <c r="G30" s="9">
        <v>4</v>
      </c>
      <c r="H30" s="9">
        <v>22</v>
      </c>
      <c r="I30" s="9">
        <v>2</v>
      </c>
      <c r="J30" s="9">
        <v>0</v>
      </c>
      <c r="K30" s="9">
        <v>31</v>
      </c>
      <c r="L30" s="9">
        <v>0</v>
      </c>
      <c r="M30" s="14"/>
      <c r="N30" s="14"/>
      <c r="O30" s="14"/>
      <c r="P30" s="14"/>
      <c r="Q30" s="14"/>
      <c r="R30" s="9">
        <v>142</v>
      </c>
      <c r="S30" s="9">
        <v>2</v>
      </c>
      <c r="T30" s="19">
        <f t="shared" si="0"/>
        <v>266</v>
      </c>
      <c r="U30" s="19">
        <f t="shared" si="1"/>
        <v>205</v>
      </c>
      <c r="V30" s="19">
        <f t="shared" si="2"/>
        <v>31</v>
      </c>
      <c r="W30" s="19">
        <f t="shared" si="3"/>
        <v>0</v>
      </c>
      <c r="X30" s="19">
        <f t="shared" si="4"/>
        <v>2</v>
      </c>
      <c r="Y30" s="19">
        <f t="shared" si="5"/>
        <v>28</v>
      </c>
      <c r="AA30" s="9"/>
    </row>
    <row r="31" spans="1:27" x14ac:dyDescent="0.3">
      <c r="A31" s="6" t="s">
        <v>50</v>
      </c>
      <c r="B31" s="9"/>
      <c r="C31" s="9">
        <v>39</v>
      </c>
      <c r="D31" s="9">
        <v>75</v>
      </c>
      <c r="E31" s="9">
        <v>45</v>
      </c>
      <c r="F31" s="9">
        <v>50</v>
      </c>
      <c r="G31" s="9">
        <v>2</v>
      </c>
      <c r="H31" s="9">
        <v>42</v>
      </c>
      <c r="I31" s="9">
        <v>2</v>
      </c>
      <c r="J31" s="9">
        <v>4</v>
      </c>
      <c r="K31" s="9">
        <v>43</v>
      </c>
      <c r="L31" s="9">
        <v>3</v>
      </c>
      <c r="M31" s="14"/>
      <c r="N31" s="14"/>
      <c r="O31" s="14"/>
      <c r="P31" s="14"/>
      <c r="Q31" s="14"/>
      <c r="R31" s="9">
        <v>132</v>
      </c>
      <c r="S31" s="9">
        <v>40</v>
      </c>
      <c r="T31" s="19">
        <f t="shared" si="0"/>
        <v>345</v>
      </c>
      <c r="U31" s="19">
        <f t="shared" si="1"/>
        <v>209</v>
      </c>
      <c r="V31" s="19">
        <f t="shared" si="2"/>
        <v>43</v>
      </c>
      <c r="W31" s="19">
        <f t="shared" si="3"/>
        <v>0</v>
      </c>
      <c r="X31" s="19">
        <f t="shared" si="4"/>
        <v>43</v>
      </c>
      <c r="Y31" s="19">
        <f t="shared" si="5"/>
        <v>50</v>
      </c>
      <c r="AA31" s="9"/>
    </row>
    <row r="32" spans="1:27" x14ac:dyDescent="0.3">
      <c r="A32" s="6" t="s">
        <v>51</v>
      </c>
      <c r="B32" s="9"/>
      <c r="C32" s="9">
        <v>34</v>
      </c>
      <c r="D32" s="9">
        <v>54</v>
      </c>
      <c r="E32" s="9">
        <v>31</v>
      </c>
      <c r="F32" s="9">
        <v>53</v>
      </c>
      <c r="G32" s="9">
        <v>2</v>
      </c>
      <c r="H32" s="9">
        <v>26</v>
      </c>
      <c r="I32" s="9">
        <v>2</v>
      </c>
      <c r="J32" s="9"/>
      <c r="K32" s="9">
        <v>55</v>
      </c>
      <c r="L32" s="9">
        <v>7</v>
      </c>
      <c r="M32" s="14"/>
      <c r="N32" s="14"/>
      <c r="O32" s="14"/>
      <c r="P32" s="14"/>
      <c r="Q32" s="14"/>
      <c r="R32" s="9">
        <v>132</v>
      </c>
      <c r="S32" s="9">
        <v>14</v>
      </c>
      <c r="T32" s="19">
        <f t="shared" si="0"/>
        <v>278</v>
      </c>
      <c r="U32" s="19">
        <f t="shared" si="1"/>
        <v>172</v>
      </c>
      <c r="V32" s="19">
        <f t="shared" si="2"/>
        <v>55</v>
      </c>
      <c r="W32" s="19">
        <f t="shared" si="3"/>
        <v>0</v>
      </c>
      <c r="X32" s="19">
        <f t="shared" si="4"/>
        <v>21</v>
      </c>
      <c r="Y32" s="19">
        <f t="shared" si="5"/>
        <v>30</v>
      </c>
      <c r="AA32" s="9"/>
    </row>
    <row r="33" spans="1:27" x14ac:dyDescent="0.3">
      <c r="A33" s="6" t="s">
        <v>52</v>
      </c>
      <c r="B33" s="9"/>
      <c r="C33" s="9">
        <v>60</v>
      </c>
      <c r="D33" s="9">
        <v>70</v>
      </c>
      <c r="E33" s="9">
        <v>80</v>
      </c>
      <c r="F33" s="9">
        <v>84</v>
      </c>
      <c r="G33" s="9">
        <v>1</v>
      </c>
      <c r="H33" s="9">
        <v>22</v>
      </c>
      <c r="I33" s="9">
        <v>1</v>
      </c>
      <c r="J33" s="9"/>
      <c r="K33" s="9">
        <v>33</v>
      </c>
      <c r="L33" s="9">
        <v>1</v>
      </c>
      <c r="M33" s="14"/>
      <c r="N33" s="14"/>
      <c r="O33" s="14"/>
      <c r="P33" s="14"/>
      <c r="Q33" s="14"/>
      <c r="R33" s="9">
        <v>94</v>
      </c>
      <c r="S33" s="9">
        <v>10</v>
      </c>
      <c r="T33" s="19">
        <f t="shared" si="0"/>
        <v>362</v>
      </c>
      <c r="U33" s="19">
        <f t="shared" si="1"/>
        <v>294</v>
      </c>
      <c r="V33" s="19">
        <f t="shared" si="2"/>
        <v>33</v>
      </c>
      <c r="W33" s="19">
        <f t="shared" si="3"/>
        <v>0</v>
      </c>
      <c r="X33" s="19">
        <f t="shared" si="4"/>
        <v>11</v>
      </c>
      <c r="Y33" s="19">
        <f t="shared" si="5"/>
        <v>24</v>
      </c>
      <c r="AA33" s="9"/>
    </row>
    <row r="34" spans="1:27" x14ac:dyDescent="0.3">
      <c r="A34" s="6" t="s">
        <v>53</v>
      </c>
      <c r="B34" s="9"/>
      <c r="C34" s="9">
        <v>95</v>
      </c>
      <c r="D34" s="9">
        <v>82</v>
      </c>
      <c r="E34" s="9">
        <v>81</v>
      </c>
      <c r="F34" s="9">
        <v>99</v>
      </c>
      <c r="G34" s="9">
        <v>4</v>
      </c>
      <c r="H34" s="9">
        <v>14</v>
      </c>
      <c r="I34" s="9"/>
      <c r="J34" s="9"/>
      <c r="K34" s="9">
        <v>31</v>
      </c>
      <c r="L34" s="9"/>
      <c r="M34" s="14"/>
      <c r="N34" s="14"/>
      <c r="O34" s="14"/>
      <c r="P34" s="14"/>
      <c r="Q34" s="14"/>
      <c r="R34" s="9">
        <v>125</v>
      </c>
      <c r="S34" s="9"/>
      <c r="T34" s="19">
        <f t="shared" ref="T34:T53" si="6">SUM(C34:S34)-R34</f>
        <v>406</v>
      </c>
      <c r="U34" s="19">
        <f t="shared" si="1"/>
        <v>357</v>
      </c>
      <c r="V34" s="19">
        <f t="shared" si="2"/>
        <v>31</v>
      </c>
      <c r="W34" s="19">
        <f t="shared" si="3"/>
        <v>0</v>
      </c>
      <c r="X34" s="19">
        <f t="shared" si="4"/>
        <v>0</v>
      </c>
      <c r="Y34" s="19">
        <f t="shared" si="5"/>
        <v>18</v>
      </c>
      <c r="AA34" s="9"/>
    </row>
    <row r="35" spans="1:27" x14ac:dyDescent="0.3">
      <c r="A35" s="6" t="s">
        <v>54</v>
      </c>
      <c r="B35" s="9"/>
      <c r="C35" s="9">
        <v>83</v>
      </c>
      <c r="D35" s="9">
        <v>42</v>
      </c>
      <c r="E35" s="9">
        <v>82</v>
      </c>
      <c r="F35" s="9">
        <v>53</v>
      </c>
      <c r="G35" s="9">
        <v>3</v>
      </c>
      <c r="H35" s="9">
        <v>18</v>
      </c>
      <c r="I35" s="9">
        <v>3</v>
      </c>
      <c r="J35" s="9">
        <v>0</v>
      </c>
      <c r="K35" s="9">
        <v>22</v>
      </c>
      <c r="L35" s="9">
        <v>1</v>
      </c>
      <c r="M35" s="14"/>
      <c r="N35" s="14"/>
      <c r="O35" s="14"/>
      <c r="P35" s="14"/>
      <c r="Q35" s="14"/>
      <c r="R35" s="9">
        <v>165</v>
      </c>
      <c r="S35" s="9"/>
      <c r="T35" s="19">
        <f t="shared" si="6"/>
        <v>307</v>
      </c>
      <c r="U35" s="19">
        <f t="shared" si="1"/>
        <v>260</v>
      </c>
      <c r="V35" s="19">
        <f t="shared" si="2"/>
        <v>22</v>
      </c>
      <c r="W35" s="19">
        <f t="shared" si="3"/>
        <v>0</v>
      </c>
      <c r="X35" s="19">
        <f t="shared" si="4"/>
        <v>1</v>
      </c>
      <c r="Y35" s="19">
        <f t="shared" si="5"/>
        <v>24</v>
      </c>
      <c r="AA35" s="9"/>
    </row>
    <row r="36" spans="1:27" x14ac:dyDescent="0.3">
      <c r="A36" s="6" t="s">
        <v>55</v>
      </c>
      <c r="B36" s="9"/>
      <c r="C36" s="9">
        <v>93</v>
      </c>
      <c r="D36" s="9">
        <v>65</v>
      </c>
      <c r="E36" s="9">
        <v>60</v>
      </c>
      <c r="F36" s="9">
        <v>72</v>
      </c>
      <c r="G36" s="9">
        <v>2</v>
      </c>
      <c r="H36" s="9">
        <v>25</v>
      </c>
      <c r="I36" s="9">
        <v>9</v>
      </c>
      <c r="J36" s="9">
        <v>0</v>
      </c>
      <c r="K36" s="9">
        <v>26</v>
      </c>
      <c r="L36" s="9">
        <v>4</v>
      </c>
      <c r="M36" s="14"/>
      <c r="N36" s="14"/>
      <c r="O36" s="14"/>
      <c r="P36" s="14"/>
      <c r="Q36" s="14"/>
      <c r="R36" s="9">
        <v>265</v>
      </c>
      <c r="S36" s="9">
        <v>1</v>
      </c>
      <c r="T36" s="19">
        <f t="shared" si="6"/>
        <v>357</v>
      </c>
      <c r="U36" s="19">
        <f t="shared" si="1"/>
        <v>290</v>
      </c>
      <c r="V36" s="19">
        <f t="shared" si="2"/>
        <v>26</v>
      </c>
      <c r="W36" s="19">
        <f t="shared" si="3"/>
        <v>0</v>
      </c>
      <c r="X36" s="19">
        <f t="shared" si="4"/>
        <v>5</v>
      </c>
      <c r="Y36" s="19">
        <f t="shared" si="5"/>
        <v>36</v>
      </c>
      <c r="AA36" s="9"/>
    </row>
    <row r="37" spans="1:27" x14ac:dyDescent="0.3">
      <c r="A37" s="6" t="s">
        <v>56</v>
      </c>
      <c r="B37" s="9"/>
      <c r="C37" s="9">
        <v>95</v>
      </c>
      <c r="D37" s="9">
        <v>83</v>
      </c>
      <c r="E37" s="9">
        <v>71</v>
      </c>
      <c r="F37" s="9">
        <v>63</v>
      </c>
      <c r="G37" s="9">
        <v>1</v>
      </c>
      <c r="H37" s="9">
        <v>17</v>
      </c>
      <c r="I37" s="9">
        <v>4</v>
      </c>
      <c r="J37" s="9">
        <v>0</v>
      </c>
      <c r="K37" s="9">
        <v>63</v>
      </c>
      <c r="L37" s="9">
        <v>0</v>
      </c>
      <c r="M37" s="14"/>
      <c r="N37" s="14"/>
      <c r="O37" s="14"/>
      <c r="P37" s="14"/>
      <c r="Q37" s="14"/>
      <c r="R37" s="9">
        <v>212</v>
      </c>
      <c r="S37" s="9">
        <v>0</v>
      </c>
      <c r="T37" s="19">
        <f t="shared" si="6"/>
        <v>397</v>
      </c>
      <c r="U37" s="19">
        <f t="shared" si="1"/>
        <v>312</v>
      </c>
      <c r="V37" s="19">
        <f t="shared" si="2"/>
        <v>63</v>
      </c>
      <c r="W37" s="19">
        <f t="shared" si="3"/>
        <v>0</v>
      </c>
      <c r="X37" s="19">
        <f t="shared" si="4"/>
        <v>0</v>
      </c>
      <c r="Y37" s="19">
        <f t="shared" si="5"/>
        <v>22</v>
      </c>
      <c r="AA37" s="9"/>
    </row>
    <row r="38" spans="1:27" x14ac:dyDescent="0.3">
      <c r="A38" s="6" t="s">
        <v>57</v>
      </c>
      <c r="B38" s="9"/>
      <c r="C38" s="9">
        <v>79</v>
      </c>
      <c r="D38" s="9">
        <v>76</v>
      </c>
      <c r="E38" s="9">
        <v>78</v>
      </c>
      <c r="F38" s="9">
        <v>87</v>
      </c>
      <c r="G38" s="9">
        <v>1</v>
      </c>
      <c r="H38" s="9">
        <v>16</v>
      </c>
      <c r="I38" s="9">
        <v>5</v>
      </c>
      <c r="J38" s="9">
        <v>3</v>
      </c>
      <c r="K38" s="9">
        <v>49</v>
      </c>
      <c r="L38" s="9">
        <v>5</v>
      </c>
      <c r="M38" s="14"/>
      <c r="N38" s="14"/>
      <c r="O38" s="14"/>
      <c r="P38" s="14"/>
      <c r="Q38" s="14"/>
      <c r="R38" s="9">
        <v>207</v>
      </c>
      <c r="S38" s="9">
        <v>0</v>
      </c>
      <c r="T38" s="19">
        <f t="shared" si="6"/>
        <v>399</v>
      </c>
      <c r="U38" s="19">
        <f t="shared" si="1"/>
        <v>320</v>
      </c>
      <c r="V38" s="19">
        <f t="shared" si="2"/>
        <v>49</v>
      </c>
      <c r="W38" s="19">
        <f t="shared" si="3"/>
        <v>0</v>
      </c>
      <c r="X38" s="19">
        <f t="shared" si="4"/>
        <v>5</v>
      </c>
      <c r="Y38" s="19">
        <f t="shared" si="5"/>
        <v>25</v>
      </c>
      <c r="AA38" s="9"/>
    </row>
    <row r="39" spans="1:27" x14ac:dyDescent="0.3">
      <c r="A39" s="6" t="s">
        <v>58</v>
      </c>
      <c r="B39" s="9"/>
      <c r="C39" s="9">
        <v>87</v>
      </c>
      <c r="D39" s="9">
        <v>84</v>
      </c>
      <c r="E39" s="9">
        <v>70</v>
      </c>
      <c r="F39" s="9">
        <v>72</v>
      </c>
      <c r="G39" s="9">
        <v>6</v>
      </c>
      <c r="H39" s="9">
        <v>18</v>
      </c>
      <c r="I39" s="9">
        <v>16</v>
      </c>
      <c r="J39" s="9">
        <v>1</v>
      </c>
      <c r="K39" s="9">
        <v>65</v>
      </c>
      <c r="L39" s="9">
        <v>0</v>
      </c>
      <c r="M39" s="14"/>
      <c r="N39" s="14"/>
      <c r="O39" s="14"/>
      <c r="P39" s="14"/>
      <c r="Q39" s="14"/>
      <c r="R39" s="9">
        <v>190</v>
      </c>
      <c r="S39" s="9">
        <v>0</v>
      </c>
      <c r="T39" s="19">
        <f t="shared" si="6"/>
        <v>419</v>
      </c>
      <c r="U39" s="19">
        <f t="shared" si="1"/>
        <v>313</v>
      </c>
      <c r="V39" s="19">
        <f t="shared" si="2"/>
        <v>65</v>
      </c>
      <c r="W39" s="19">
        <f t="shared" si="3"/>
        <v>0</v>
      </c>
      <c r="X39" s="19">
        <f t="shared" si="4"/>
        <v>0</v>
      </c>
      <c r="Y39" s="19">
        <f t="shared" si="5"/>
        <v>41</v>
      </c>
      <c r="AA39" s="9"/>
    </row>
    <row r="40" spans="1:27" x14ac:dyDescent="0.3">
      <c r="A40" s="6" t="s">
        <v>59</v>
      </c>
      <c r="B40" s="9"/>
      <c r="C40" s="9">
        <v>78</v>
      </c>
      <c r="D40" s="9">
        <v>81</v>
      </c>
      <c r="E40" s="9">
        <v>72</v>
      </c>
      <c r="F40" s="9">
        <v>66</v>
      </c>
      <c r="G40" s="9">
        <v>4</v>
      </c>
      <c r="H40" s="9">
        <v>20</v>
      </c>
      <c r="I40" s="9">
        <v>11</v>
      </c>
      <c r="J40" s="9">
        <v>0</v>
      </c>
      <c r="K40" s="9">
        <v>56</v>
      </c>
      <c r="L40" s="9">
        <v>1</v>
      </c>
      <c r="M40" s="14"/>
      <c r="N40" s="14"/>
      <c r="O40" s="14"/>
      <c r="P40" s="14"/>
      <c r="Q40" s="14"/>
      <c r="R40" s="9">
        <v>196</v>
      </c>
      <c r="S40" s="9">
        <v>0</v>
      </c>
      <c r="T40" s="19">
        <f t="shared" si="6"/>
        <v>389</v>
      </c>
      <c r="U40" s="19">
        <f t="shared" si="1"/>
        <v>297</v>
      </c>
      <c r="V40" s="19">
        <f t="shared" si="2"/>
        <v>56</v>
      </c>
      <c r="W40" s="19">
        <f t="shared" si="3"/>
        <v>0</v>
      </c>
      <c r="X40" s="19">
        <f t="shared" si="4"/>
        <v>1</v>
      </c>
      <c r="Y40" s="19">
        <f t="shared" si="5"/>
        <v>35</v>
      </c>
      <c r="AA40" s="9"/>
    </row>
    <row r="41" spans="1:27" x14ac:dyDescent="0.3">
      <c r="A41" s="6" t="s">
        <v>60</v>
      </c>
      <c r="B41" s="9"/>
      <c r="C41" s="9">
        <v>70</v>
      </c>
      <c r="D41" s="9">
        <v>63</v>
      </c>
      <c r="E41" s="9">
        <v>71</v>
      </c>
      <c r="F41" s="9">
        <v>70</v>
      </c>
      <c r="G41" s="9">
        <v>9</v>
      </c>
      <c r="H41" s="9">
        <v>20</v>
      </c>
      <c r="I41" s="9">
        <v>5</v>
      </c>
      <c r="J41" s="9">
        <v>0</v>
      </c>
      <c r="K41" s="9">
        <v>79</v>
      </c>
      <c r="L41" s="9">
        <v>2</v>
      </c>
      <c r="M41" s="14"/>
      <c r="N41" s="14"/>
      <c r="O41" s="14"/>
      <c r="P41" s="14"/>
      <c r="Q41" s="14"/>
      <c r="R41" s="9">
        <v>167</v>
      </c>
      <c r="S41" s="9">
        <v>1</v>
      </c>
      <c r="T41" s="19">
        <f t="shared" si="6"/>
        <v>390</v>
      </c>
      <c r="U41" s="19">
        <f t="shared" si="1"/>
        <v>274</v>
      </c>
      <c r="V41" s="19">
        <f t="shared" si="2"/>
        <v>79</v>
      </c>
      <c r="W41" s="19">
        <f t="shared" si="3"/>
        <v>0</v>
      </c>
      <c r="X41" s="19">
        <f t="shared" si="4"/>
        <v>3</v>
      </c>
      <c r="Y41" s="19">
        <f t="shared" si="5"/>
        <v>34</v>
      </c>
      <c r="AA41" s="9"/>
    </row>
    <row r="42" spans="1:27" x14ac:dyDescent="0.3">
      <c r="A42" s="6" t="s">
        <v>61</v>
      </c>
      <c r="B42" s="9"/>
      <c r="C42" s="9">
        <v>51</v>
      </c>
      <c r="D42" s="9">
        <v>54</v>
      </c>
      <c r="E42" s="9">
        <v>47</v>
      </c>
      <c r="F42" s="9">
        <v>51</v>
      </c>
      <c r="G42" s="9">
        <v>4</v>
      </c>
      <c r="H42" s="9">
        <v>16</v>
      </c>
      <c r="I42" s="9">
        <v>9</v>
      </c>
      <c r="J42" s="9">
        <v>0</v>
      </c>
      <c r="K42" s="9">
        <v>25</v>
      </c>
      <c r="L42" s="9">
        <v>9</v>
      </c>
      <c r="M42" s="14"/>
      <c r="N42" s="14"/>
      <c r="O42" s="14"/>
      <c r="P42" s="14"/>
      <c r="Q42" s="14"/>
      <c r="R42" s="9">
        <v>160</v>
      </c>
      <c r="S42" s="9">
        <v>9</v>
      </c>
      <c r="T42" s="19">
        <f t="shared" si="6"/>
        <v>275</v>
      </c>
      <c r="U42" s="19">
        <f t="shared" si="1"/>
        <v>203</v>
      </c>
      <c r="V42" s="19">
        <f t="shared" si="2"/>
        <v>25</v>
      </c>
      <c r="W42" s="19">
        <f t="shared" si="3"/>
        <v>0</v>
      </c>
      <c r="X42" s="19">
        <f t="shared" si="4"/>
        <v>18</v>
      </c>
      <c r="Y42" s="19">
        <f t="shared" si="5"/>
        <v>29</v>
      </c>
      <c r="AA42" s="9"/>
    </row>
    <row r="43" spans="1:27" x14ac:dyDescent="0.3">
      <c r="A43" s="6" t="s">
        <v>62</v>
      </c>
      <c r="B43" s="9"/>
      <c r="C43" s="9">
        <v>63</v>
      </c>
      <c r="D43" s="9">
        <v>71</v>
      </c>
      <c r="E43" s="9">
        <v>70</v>
      </c>
      <c r="F43" s="9">
        <v>69</v>
      </c>
      <c r="G43" s="9">
        <v>3</v>
      </c>
      <c r="H43" s="9">
        <v>21</v>
      </c>
      <c r="I43" s="9">
        <v>8</v>
      </c>
      <c r="J43" s="9">
        <v>2</v>
      </c>
      <c r="K43" s="9">
        <v>55</v>
      </c>
      <c r="L43" s="9">
        <v>0</v>
      </c>
      <c r="M43" s="14"/>
      <c r="N43" s="14"/>
      <c r="O43" s="14"/>
      <c r="P43" s="14"/>
      <c r="Q43" s="14"/>
      <c r="R43" s="9">
        <v>165</v>
      </c>
      <c r="S43" s="9">
        <v>44</v>
      </c>
      <c r="T43" s="19">
        <f t="shared" si="6"/>
        <v>406</v>
      </c>
      <c r="U43" s="19">
        <f t="shared" si="1"/>
        <v>273</v>
      </c>
      <c r="V43" s="19">
        <f t="shared" si="2"/>
        <v>55</v>
      </c>
      <c r="W43" s="19">
        <f t="shared" si="3"/>
        <v>0</v>
      </c>
      <c r="X43" s="19">
        <f t="shared" si="4"/>
        <v>44</v>
      </c>
      <c r="Y43" s="19">
        <f t="shared" si="5"/>
        <v>34</v>
      </c>
      <c r="AA43" s="9"/>
    </row>
    <row r="44" spans="1:27" x14ac:dyDescent="0.3">
      <c r="A44" s="6" t="s">
        <v>63</v>
      </c>
      <c r="B44" s="9"/>
      <c r="C44" s="9">
        <v>65</v>
      </c>
      <c r="D44" s="9">
        <v>84</v>
      </c>
      <c r="E44" s="9">
        <v>72</v>
      </c>
      <c r="F44" s="9">
        <v>77</v>
      </c>
      <c r="G44" s="9">
        <v>11</v>
      </c>
      <c r="H44" s="9">
        <v>19</v>
      </c>
      <c r="I44" s="9">
        <v>12</v>
      </c>
      <c r="J44" s="9">
        <v>0</v>
      </c>
      <c r="K44" s="9">
        <v>67</v>
      </c>
      <c r="L44" s="9">
        <v>1</v>
      </c>
      <c r="M44" s="14"/>
      <c r="N44" s="14"/>
      <c r="O44" s="14"/>
      <c r="P44" s="14"/>
      <c r="Q44" s="14"/>
      <c r="R44" s="9">
        <v>185</v>
      </c>
      <c r="S44" s="9">
        <v>3</v>
      </c>
      <c r="T44" s="19">
        <f t="shared" si="6"/>
        <v>411</v>
      </c>
      <c r="U44" s="19">
        <f t="shared" si="1"/>
        <v>298</v>
      </c>
      <c r="V44" s="19">
        <f t="shared" si="2"/>
        <v>67</v>
      </c>
      <c r="W44" s="19">
        <f t="shared" si="3"/>
        <v>0</v>
      </c>
      <c r="X44" s="19">
        <f t="shared" si="4"/>
        <v>4</v>
      </c>
      <c r="Y44" s="19">
        <f t="shared" si="5"/>
        <v>42</v>
      </c>
      <c r="AA44" s="9"/>
    </row>
    <row r="45" spans="1:27" x14ac:dyDescent="0.3">
      <c r="A45" s="6" t="s">
        <v>64</v>
      </c>
      <c r="B45" s="9"/>
      <c r="C45" s="9">
        <v>60</v>
      </c>
      <c r="D45" s="9">
        <v>80</v>
      </c>
      <c r="E45" s="9">
        <v>81</v>
      </c>
      <c r="F45" s="9">
        <v>65</v>
      </c>
      <c r="G45" s="9">
        <v>4</v>
      </c>
      <c r="H45" s="9">
        <v>9</v>
      </c>
      <c r="I45" s="9">
        <v>5</v>
      </c>
      <c r="J45" s="9">
        <v>0</v>
      </c>
      <c r="K45" s="9">
        <v>26</v>
      </c>
      <c r="L45" s="9">
        <v>1</v>
      </c>
      <c r="M45" s="14"/>
      <c r="N45" s="14"/>
      <c r="O45" s="14"/>
      <c r="P45" s="14"/>
      <c r="Q45" s="14"/>
      <c r="R45" s="9">
        <v>109</v>
      </c>
      <c r="S45" s="9">
        <v>6</v>
      </c>
      <c r="T45" s="19">
        <f t="shared" si="6"/>
        <v>337</v>
      </c>
      <c r="U45" s="19">
        <f t="shared" si="1"/>
        <v>286</v>
      </c>
      <c r="V45" s="19">
        <f t="shared" si="2"/>
        <v>26</v>
      </c>
      <c r="W45" s="19">
        <f t="shared" si="3"/>
        <v>0</v>
      </c>
      <c r="X45" s="19">
        <f t="shared" si="4"/>
        <v>7</v>
      </c>
      <c r="Y45" s="19">
        <f t="shared" si="5"/>
        <v>18</v>
      </c>
      <c r="AA45" s="9"/>
    </row>
    <row r="46" spans="1:27" x14ac:dyDescent="0.3">
      <c r="A46" s="6" t="s">
        <v>65</v>
      </c>
      <c r="B46" s="9"/>
      <c r="C46" s="9">
        <v>100</v>
      </c>
      <c r="D46" s="9">
        <v>80</v>
      </c>
      <c r="E46" s="9">
        <v>80</v>
      </c>
      <c r="F46" s="9">
        <v>62</v>
      </c>
      <c r="G46" s="9">
        <v>3</v>
      </c>
      <c r="H46" s="9">
        <v>14</v>
      </c>
      <c r="I46" s="9">
        <v>13</v>
      </c>
      <c r="J46" s="9">
        <v>0</v>
      </c>
      <c r="K46" s="9">
        <v>34</v>
      </c>
      <c r="L46" s="9">
        <v>0</v>
      </c>
      <c r="M46" s="14"/>
      <c r="N46" s="14"/>
      <c r="O46" s="14"/>
      <c r="P46" s="14"/>
      <c r="Q46" s="14"/>
      <c r="R46" s="9">
        <v>139</v>
      </c>
      <c r="S46" s="9">
        <v>21</v>
      </c>
      <c r="T46" s="19">
        <f t="shared" si="6"/>
        <v>407</v>
      </c>
      <c r="U46" s="19">
        <f t="shared" si="1"/>
        <v>322</v>
      </c>
      <c r="V46" s="19">
        <f t="shared" si="2"/>
        <v>34</v>
      </c>
      <c r="W46" s="19">
        <f t="shared" si="3"/>
        <v>0</v>
      </c>
      <c r="X46" s="19">
        <f t="shared" si="4"/>
        <v>21</v>
      </c>
      <c r="Y46" s="19">
        <f t="shared" si="5"/>
        <v>30</v>
      </c>
      <c r="AA46" s="9"/>
    </row>
    <row r="47" spans="1:27" x14ac:dyDescent="0.3">
      <c r="A47" s="6" t="s">
        <v>66</v>
      </c>
      <c r="B47" s="9"/>
      <c r="C47" s="9">
        <v>63</v>
      </c>
      <c r="D47" s="9">
        <v>76</v>
      </c>
      <c r="E47" s="9">
        <v>79</v>
      </c>
      <c r="F47" s="9">
        <v>66</v>
      </c>
      <c r="G47" s="9">
        <v>7</v>
      </c>
      <c r="H47" s="9">
        <v>15</v>
      </c>
      <c r="I47" s="9">
        <v>35</v>
      </c>
      <c r="J47" s="9">
        <v>0</v>
      </c>
      <c r="K47" s="9">
        <v>47</v>
      </c>
      <c r="L47" s="9">
        <v>3</v>
      </c>
      <c r="M47" s="14"/>
      <c r="N47" s="14"/>
      <c r="O47" s="14"/>
      <c r="P47" s="14"/>
      <c r="Q47" s="14"/>
      <c r="R47" s="9">
        <v>172</v>
      </c>
      <c r="S47" s="9">
        <v>13</v>
      </c>
      <c r="T47" s="19">
        <f t="shared" si="6"/>
        <v>404</v>
      </c>
      <c r="U47" s="19">
        <f t="shared" si="1"/>
        <v>284</v>
      </c>
      <c r="V47" s="19">
        <f t="shared" si="2"/>
        <v>47</v>
      </c>
      <c r="W47" s="19">
        <f t="shared" si="3"/>
        <v>0</v>
      </c>
      <c r="X47" s="19">
        <f t="shared" si="4"/>
        <v>16</v>
      </c>
      <c r="Y47" s="19">
        <f t="shared" si="5"/>
        <v>57</v>
      </c>
      <c r="AA47" s="9"/>
    </row>
    <row r="48" spans="1:27" x14ac:dyDescent="0.3">
      <c r="A48" s="6" t="s">
        <v>67</v>
      </c>
      <c r="B48" s="9"/>
      <c r="C48" s="9">
        <v>76</v>
      </c>
      <c r="D48" s="9">
        <v>64</v>
      </c>
      <c r="E48" s="9">
        <v>90</v>
      </c>
      <c r="F48" s="9">
        <v>76</v>
      </c>
      <c r="G48" s="9">
        <v>1</v>
      </c>
      <c r="H48" s="9">
        <v>22</v>
      </c>
      <c r="I48" s="9">
        <v>16</v>
      </c>
      <c r="J48" s="9">
        <v>1</v>
      </c>
      <c r="K48" s="9">
        <v>44</v>
      </c>
      <c r="L48" s="9">
        <v>0</v>
      </c>
      <c r="M48" s="14"/>
      <c r="N48" s="14"/>
      <c r="O48" s="14"/>
      <c r="P48" s="14"/>
      <c r="Q48" s="14"/>
      <c r="R48" s="9">
        <v>175</v>
      </c>
      <c r="S48" s="9">
        <v>25</v>
      </c>
      <c r="T48" s="19">
        <f t="shared" si="6"/>
        <v>415</v>
      </c>
      <c r="U48" s="19">
        <f t="shared" si="1"/>
        <v>306</v>
      </c>
      <c r="V48" s="19">
        <f t="shared" si="2"/>
        <v>44</v>
      </c>
      <c r="W48" s="19">
        <f t="shared" si="3"/>
        <v>0</v>
      </c>
      <c r="X48" s="19">
        <f t="shared" si="4"/>
        <v>25</v>
      </c>
      <c r="Y48" s="19">
        <f t="shared" si="5"/>
        <v>40</v>
      </c>
      <c r="AA48" s="9"/>
    </row>
    <row r="49" spans="1:27" x14ac:dyDescent="0.3">
      <c r="A49" s="6" t="s">
        <v>68</v>
      </c>
      <c r="B49" s="9"/>
      <c r="C49" s="9">
        <v>40</v>
      </c>
      <c r="D49" s="9">
        <v>65</v>
      </c>
      <c r="E49" s="9">
        <v>36</v>
      </c>
      <c r="F49" s="9">
        <v>65</v>
      </c>
      <c r="G49" s="9">
        <v>7</v>
      </c>
      <c r="H49" s="9">
        <v>19</v>
      </c>
      <c r="I49" s="9">
        <v>5</v>
      </c>
      <c r="J49" s="9">
        <v>0</v>
      </c>
      <c r="K49" s="9">
        <v>37</v>
      </c>
      <c r="L49" s="9">
        <v>3</v>
      </c>
      <c r="M49" s="14"/>
      <c r="N49" s="14"/>
      <c r="O49" s="14"/>
      <c r="P49" s="14"/>
      <c r="Q49" s="14"/>
      <c r="R49" s="9">
        <v>133</v>
      </c>
      <c r="S49" s="9">
        <v>20</v>
      </c>
      <c r="T49" s="19">
        <f t="shared" si="6"/>
        <v>297</v>
      </c>
      <c r="U49" s="19">
        <f t="shared" si="1"/>
        <v>206</v>
      </c>
      <c r="V49" s="19">
        <f t="shared" si="2"/>
        <v>37</v>
      </c>
      <c r="W49" s="19">
        <f t="shared" si="3"/>
        <v>0</v>
      </c>
      <c r="X49" s="19">
        <f t="shared" si="4"/>
        <v>23</v>
      </c>
      <c r="Y49" s="19">
        <f t="shared" si="5"/>
        <v>31</v>
      </c>
      <c r="AA49" s="9"/>
    </row>
    <row r="50" spans="1:27" x14ac:dyDescent="0.3">
      <c r="A50" s="6" t="s">
        <v>69</v>
      </c>
      <c r="B50" s="9"/>
      <c r="C50" s="9">
        <v>60</v>
      </c>
      <c r="D50" s="9">
        <v>61</v>
      </c>
      <c r="E50" s="9">
        <v>50</v>
      </c>
      <c r="F50" s="9">
        <v>50</v>
      </c>
      <c r="G50" s="9">
        <v>7</v>
      </c>
      <c r="H50" s="9">
        <v>19</v>
      </c>
      <c r="I50" s="9">
        <v>8</v>
      </c>
      <c r="J50" s="9">
        <v>1</v>
      </c>
      <c r="K50" s="9">
        <v>32</v>
      </c>
      <c r="L50" s="9">
        <v>6</v>
      </c>
      <c r="M50" s="14"/>
      <c r="N50" s="14"/>
      <c r="O50" s="14"/>
      <c r="P50" s="14"/>
      <c r="Q50" s="14"/>
      <c r="R50" s="9">
        <v>124</v>
      </c>
      <c r="S50" s="9">
        <v>25</v>
      </c>
      <c r="T50" s="19">
        <f t="shared" si="6"/>
        <v>319</v>
      </c>
      <c r="U50" s="19">
        <f t="shared" si="1"/>
        <v>221</v>
      </c>
      <c r="V50" s="19">
        <f t="shared" si="2"/>
        <v>32</v>
      </c>
      <c r="W50" s="19">
        <f t="shared" si="3"/>
        <v>0</v>
      </c>
      <c r="X50" s="19">
        <f t="shared" si="4"/>
        <v>31</v>
      </c>
      <c r="Y50" s="19">
        <f t="shared" si="5"/>
        <v>35</v>
      </c>
      <c r="AA50" s="9"/>
    </row>
    <row r="51" spans="1:27" x14ac:dyDescent="0.3">
      <c r="A51" s="6" t="s">
        <v>70</v>
      </c>
      <c r="B51" s="9"/>
      <c r="C51" s="9">
        <v>67</v>
      </c>
      <c r="D51" s="9">
        <v>62</v>
      </c>
      <c r="E51" s="9">
        <v>70</v>
      </c>
      <c r="F51" s="9">
        <v>60</v>
      </c>
      <c r="G51" s="9">
        <v>1</v>
      </c>
      <c r="H51" s="9">
        <v>22</v>
      </c>
      <c r="I51" s="9">
        <v>4</v>
      </c>
      <c r="J51" s="9">
        <v>1</v>
      </c>
      <c r="K51" s="9">
        <v>45</v>
      </c>
      <c r="L51" s="9">
        <v>32</v>
      </c>
      <c r="M51" s="14"/>
      <c r="N51" s="14"/>
      <c r="O51" s="14"/>
      <c r="P51" s="14"/>
      <c r="Q51" s="14"/>
      <c r="R51" s="9">
        <v>142</v>
      </c>
      <c r="S51" s="9">
        <v>22</v>
      </c>
      <c r="T51" s="19">
        <f t="shared" si="6"/>
        <v>386</v>
      </c>
      <c r="U51" s="19">
        <f t="shared" si="1"/>
        <v>259</v>
      </c>
      <c r="V51" s="19">
        <f t="shared" si="2"/>
        <v>45</v>
      </c>
      <c r="W51" s="19">
        <f t="shared" si="3"/>
        <v>0</v>
      </c>
      <c r="X51" s="19">
        <f t="shared" si="4"/>
        <v>54</v>
      </c>
      <c r="Y51" s="19">
        <f t="shared" si="5"/>
        <v>28</v>
      </c>
      <c r="AA51" s="9"/>
    </row>
    <row r="52" spans="1:27" x14ac:dyDescent="0.3">
      <c r="A52" s="6" t="s">
        <v>71</v>
      </c>
      <c r="B52" s="9"/>
      <c r="C52" s="9">
        <v>64</v>
      </c>
      <c r="D52" s="9">
        <v>58</v>
      </c>
      <c r="E52" s="9">
        <v>60</v>
      </c>
      <c r="F52" s="9">
        <v>52</v>
      </c>
      <c r="G52" s="9">
        <v>0</v>
      </c>
      <c r="H52" s="9">
        <v>14</v>
      </c>
      <c r="I52" s="9">
        <v>9</v>
      </c>
      <c r="J52" s="9">
        <v>0</v>
      </c>
      <c r="K52" s="9">
        <v>39</v>
      </c>
      <c r="L52" s="9">
        <v>1</v>
      </c>
      <c r="M52" s="14"/>
      <c r="N52" s="14"/>
      <c r="O52" s="14"/>
      <c r="P52" s="14"/>
      <c r="Q52" s="14"/>
      <c r="R52" s="9">
        <v>128</v>
      </c>
      <c r="S52" s="9">
        <v>10</v>
      </c>
      <c r="T52" s="19">
        <f t="shared" si="6"/>
        <v>307</v>
      </c>
      <c r="U52" s="19">
        <f t="shared" si="1"/>
        <v>234</v>
      </c>
      <c r="V52" s="19">
        <f t="shared" si="2"/>
        <v>39</v>
      </c>
      <c r="W52" s="19">
        <f t="shared" si="3"/>
        <v>0</v>
      </c>
      <c r="X52" s="19">
        <f t="shared" si="4"/>
        <v>11</v>
      </c>
      <c r="Y52" s="19">
        <f t="shared" si="5"/>
        <v>23</v>
      </c>
      <c r="AA52" s="9"/>
    </row>
    <row r="53" spans="1:27" x14ac:dyDescent="0.3">
      <c r="A53" s="6" t="s">
        <v>72</v>
      </c>
      <c r="B53" s="9"/>
      <c r="C53" s="9">
        <v>55</v>
      </c>
      <c r="D53" s="9">
        <v>51</v>
      </c>
      <c r="E53" s="9">
        <v>63</v>
      </c>
      <c r="F53" s="9">
        <v>56</v>
      </c>
      <c r="G53" s="9">
        <v>2</v>
      </c>
      <c r="H53" s="9">
        <v>17</v>
      </c>
      <c r="I53" s="9">
        <v>6</v>
      </c>
      <c r="J53" s="9">
        <v>0</v>
      </c>
      <c r="K53" s="9">
        <v>22</v>
      </c>
      <c r="L53" s="9">
        <v>0</v>
      </c>
      <c r="M53" s="14"/>
      <c r="N53" s="14"/>
      <c r="O53" s="14"/>
      <c r="P53" s="14"/>
      <c r="Q53" s="14"/>
      <c r="R53" s="9">
        <v>146</v>
      </c>
      <c r="S53" s="9">
        <v>0</v>
      </c>
      <c r="T53" s="19">
        <f t="shared" si="6"/>
        <v>272</v>
      </c>
      <c r="U53" s="19">
        <f t="shared" si="1"/>
        <v>225</v>
      </c>
      <c r="V53" s="19">
        <f t="shared" si="2"/>
        <v>22</v>
      </c>
      <c r="W53" s="19">
        <f t="shared" si="3"/>
        <v>0</v>
      </c>
      <c r="X53" s="19">
        <f t="shared" si="4"/>
        <v>0</v>
      </c>
      <c r="Y53" s="19">
        <f t="shared" si="5"/>
        <v>25</v>
      </c>
      <c r="AA53" s="9"/>
    </row>
    <row r="54" spans="1:27" x14ac:dyDescent="0.3">
      <c r="A54" s="6" t="s">
        <v>73</v>
      </c>
      <c r="B54" s="14">
        <f t="shared" ref="B54:Y54" si="7">SUM(B2:B53)</f>
        <v>0</v>
      </c>
      <c r="C54" s="14">
        <f t="shared" si="7"/>
        <v>3725</v>
      </c>
      <c r="D54" s="14">
        <f t="shared" si="7"/>
        <v>3563</v>
      </c>
      <c r="E54" s="14">
        <f t="shared" si="7"/>
        <v>3599</v>
      </c>
      <c r="F54" s="14">
        <f t="shared" si="7"/>
        <v>3386</v>
      </c>
      <c r="G54" s="14">
        <f t="shared" si="7"/>
        <v>306</v>
      </c>
      <c r="H54" s="14">
        <f t="shared" si="7"/>
        <v>1083</v>
      </c>
      <c r="I54" s="14">
        <f t="shared" si="7"/>
        <v>317</v>
      </c>
      <c r="J54" s="14">
        <f t="shared" si="7"/>
        <v>298</v>
      </c>
      <c r="K54" s="14">
        <f t="shared" si="7"/>
        <v>2430</v>
      </c>
      <c r="L54" s="14">
        <f t="shared" si="7"/>
        <v>514</v>
      </c>
      <c r="M54" s="14">
        <f t="shared" si="7"/>
        <v>0</v>
      </c>
      <c r="N54" s="14">
        <f t="shared" si="7"/>
        <v>0</v>
      </c>
      <c r="O54" s="14">
        <f t="shared" si="7"/>
        <v>0</v>
      </c>
      <c r="P54" s="14">
        <f t="shared" si="7"/>
        <v>0</v>
      </c>
      <c r="Q54" s="14">
        <f t="shared" si="7"/>
        <v>0</v>
      </c>
      <c r="R54" s="14">
        <f t="shared" si="7"/>
        <v>8861</v>
      </c>
      <c r="S54" s="14">
        <f t="shared" si="7"/>
        <v>1207</v>
      </c>
      <c r="T54" s="6">
        <f t="shared" si="7"/>
        <v>20428</v>
      </c>
      <c r="U54" s="6">
        <f t="shared" si="7"/>
        <v>14273</v>
      </c>
      <c r="V54" s="6">
        <f t="shared" si="7"/>
        <v>2430</v>
      </c>
      <c r="W54" s="6">
        <f t="shared" si="7"/>
        <v>0</v>
      </c>
      <c r="X54" s="6">
        <f t="shared" si="7"/>
        <v>1721</v>
      </c>
      <c r="Y54" s="6">
        <f t="shared" si="7"/>
        <v>2004</v>
      </c>
      <c r="AA54" s="14">
        <f>SUM(AA2:AA53)</f>
        <v>0</v>
      </c>
    </row>
    <row r="56" spans="1:27" x14ac:dyDescent="0.3">
      <c r="D56" s="43"/>
      <c r="E56" s="43"/>
      <c r="F56" s="43"/>
    </row>
    <row r="57" spans="1:27" x14ac:dyDescent="0.3">
      <c r="D57" s="43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FF"/>
  </sheetPr>
  <dimension ref="A1:AA57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:B53"/>
    </sheetView>
  </sheetViews>
  <sheetFormatPr baseColWidth="10" defaultColWidth="24" defaultRowHeight="14.4" x14ac:dyDescent="0.3"/>
  <cols>
    <col min="1" max="1" width="13.6640625" bestFit="1" customWidth="1"/>
    <col min="2" max="2" width="15.44140625" bestFit="1" customWidth="1"/>
    <col min="3" max="3" width="11.5546875" bestFit="1" customWidth="1"/>
    <col min="4" max="4" width="7.6640625" bestFit="1" customWidth="1"/>
    <col min="5" max="5" width="11.5546875" bestFit="1" customWidth="1"/>
    <col min="6" max="6" width="9.6640625" bestFit="1" customWidth="1"/>
    <col min="7" max="7" width="15.6640625" bestFit="1" customWidth="1"/>
    <col min="8" max="8" width="11.5546875" bestFit="1" customWidth="1"/>
    <col min="9" max="9" width="15.6640625" bestFit="1" customWidth="1"/>
    <col min="10" max="10" width="10.44140625" bestFit="1" customWidth="1"/>
    <col min="11" max="11" width="15.44140625" bestFit="1" customWidth="1"/>
    <col min="12" max="12" width="10.44140625" bestFit="1" customWidth="1"/>
    <col min="13" max="14" width="11" bestFit="1" customWidth="1"/>
    <col min="15" max="15" width="14.33203125" bestFit="1" customWidth="1"/>
    <col min="16" max="16" width="12.33203125" bestFit="1" customWidth="1"/>
    <col min="17" max="17" width="7.5546875" bestFit="1" customWidth="1"/>
    <col min="18" max="18" width="15.6640625" bestFit="1" customWidth="1"/>
    <col min="19" max="19" width="10.33203125" bestFit="1" customWidth="1"/>
    <col min="20" max="20" width="11" bestFit="1" customWidth="1"/>
    <col min="21" max="21" width="9.6640625" bestFit="1" customWidth="1"/>
    <col min="22" max="22" width="10.33203125" bestFit="1" customWidth="1"/>
    <col min="23" max="23" width="11" bestFit="1" customWidth="1"/>
    <col min="24" max="25" width="6.6640625" bestFit="1" customWidth="1"/>
    <col min="27" max="27" width="15.44140625" bestFit="1" customWidth="1"/>
  </cols>
  <sheetData>
    <row r="1" spans="1:27" s="28" customFormat="1" ht="43.2" x14ac:dyDescent="0.3">
      <c r="A1" s="35" t="s">
        <v>81</v>
      </c>
      <c r="B1" s="35" t="s">
        <v>1</v>
      </c>
      <c r="C1" s="35" t="s">
        <v>130</v>
      </c>
      <c r="D1" s="35" t="s">
        <v>131</v>
      </c>
      <c r="E1" s="35" t="s">
        <v>135</v>
      </c>
      <c r="F1" s="35" t="s">
        <v>132</v>
      </c>
      <c r="G1" s="35" t="s">
        <v>2</v>
      </c>
      <c r="H1" s="35" t="s">
        <v>3</v>
      </c>
      <c r="I1" s="35" t="s">
        <v>4</v>
      </c>
      <c r="J1" s="35" t="s">
        <v>5</v>
      </c>
      <c r="K1" s="35" t="s">
        <v>6</v>
      </c>
      <c r="L1" s="35" t="s">
        <v>7</v>
      </c>
      <c r="M1" s="35" t="s">
        <v>8</v>
      </c>
      <c r="N1" s="35" t="s">
        <v>9</v>
      </c>
      <c r="O1" s="35" t="s">
        <v>10</v>
      </c>
      <c r="P1" s="35" t="s">
        <v>11</v>
      </c>
      <c r="Q1" s="35" t="s">
        <v>12</v>
      </c>
      <c r="R1" s="35" t="s">
        <v>13</v>
      </c>
      <c r="S1" s="35" t="s">
        <v>14</v>
      </c>
      <c r="T1" s="35" t="s">
        <v>15</v>
      </c>
      <c r="U1" s="35" t="s">
        <v>77</v>
      </c>
      <c r="V1" s="35" t="s">
        <v>16</v>
      </c>
      <c r="W1" s="35" t="s">
        <v>17</v>
      </c>
      <c r="X1" s="35" t="s">
        <v>18</v>
      </c>
      <c r="Y1" s="35" t="s">
        <v>82</v>
      </c>
      <c r="AA1" s="35" t="s">
        <v>20</v>
      </c>
    </row>
    <row r="2" spans="1:27" x14ac:dyDescent="0.3">
      <c r="A2" s="7" t="s">
        <v>21</v>
      </c>
      <c r="B2" s="9"/>
      <c r="C2" s="9">
        <v>0</v>
      </c>
      <c r="D2" s="9">
        <v>0</v>
      </c>
      <c r="E2" s="9">
        <v>0</v>
      </c>
      <c r="F2" s="9">
        <v>0</v>
      </c>
      <c r="G2" s="9">
        <v>0</v>
      </c>
      <c r="H2" s="9">
        <v>0</v>
      </c>
      <c r="I2" s="9">
        <v>0</v>
      </c>
      <c r="J2" s="9">
        <v>0</v>
      </c>
      <c r="K2" s="9">
        <v>0</v>
      </c>
      <c r="L2" s="15"/>
      <c r="M2" s="15"/>
      <c r="N2" s="15"/>
      <c r="O2" s="15"/>
      <c r="P2" s="15"/>
      <c r="Q2" s="15"/>
      <c r="R2" s="9">
        <v>0</v>
      </c>
      <c r="S2" s="50">
        <v>0</v>
      </c>
      <c r="T2" s="20">
        <f>SUM(C2:S2)-R2</f>
        <v>0</v>
      </c>
      <c r="U2" s="20">
        <f>C2+D2+E2+F2</f>
        <v>0</v>
      </c>
      <c r="V2" s="20">
        <f>K2</f>
        <v>0</v>
      </c>
      <c r="W2" s="20">
        <f>M2+N2</f>
        <v>0</v>
      </c>
      <c r="X2" s="20">
        <f>L2+S2</f>
        <v>0</v>
      </c>
      <c r="Y2" s="20">
        <f>G2+H2+I2+J2+O2+P2+Q2</f>
        <v>0</v>
      </c>
      <c r="AA2" s="9"/>
    </row>
    <row r="3" spans="1:27" x14ac:dyDescent="0.3">
      <c r="A3" s="7" t="s">
        <v>22</v>
      </c>
      <c r="B3" s="9"/>
      <c r="C3" s="9">
        <v>0</v>
      </c>
      <c r="D3" s="9">
        <v>0</v>
      </c>
      <c r="E3" s="9">
        <v>0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0</v>
      </c>
      <c r="L3" s="15">
        <v>0</v>
      </c>
      <c r="M3" s="15">
        <v>0</v>
      </c>
      <c r="N3" s="15">
        <v>0</v>
      </c>
      <c r="O3" s="15">
        <v>0</v>
      </c>
      <c r="P3" s="15">
        <v>0</v>
      </c>
      <c r="Q3" s="15">
        <v>0</v>
      </c>
      <c r="R3" s="9">
        <v>0</v>
      </c>
      <c r="S3" s="15">
        <v>0</v>
      </c>
      <c r="T3" s="20">
        <f t="shared" ref="T3:T53" si="0">SUM(C3:S3)-R3</f>
        <v>0</v>
      </c>
      <c r="U3" s="20">
        <f t="shared" ref="U3:U53" si="1">C3+D3+E3+F3</f>
        <v>0</v>
      </c>
      <c r="V3" s="20">
        <v>0</v>
      </c>
      <c r="W3" s="20">
        <v>0</v>
      </c>
      <c r="X3" s="20">
        <v>0</v>
      </c>
      <c r="Y3" s="20">
        <f t="shared" ref="Y3:Y53" si="2">G3+H3+I3+J3+O3+P3+Q3</f>
        <v>0</v>
      </c>
      <c r="AA3" s="9"/>
    </row>
    <row r="4" spans="1:27" x14ac:dyDescent="0.3">
      <c r="A4" s="7" t="s">
        <v>23</v>
      </c>
      <c r="B4" s="9"/>
      <c r="C4" s="9">
        <v>0</v>
      </c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15">
        <v>0</v>
      </c>
      <c r="M4" s="15">
        <v>0</v>
      </c>
      <c r="N4" s="15">
        <v>0</v>
      </c>
      <c r="O4" s="15">
        <v>0</v>
      </c>
      <c r="P4" s="15">
        <v>0</v>
      </c>
      <c r="Q4" s="15">
        <v>0</v>
      </c>
      <c r="R4" s="9">
        <v>0</v>
      </c>
      <c r="S4" s="15">
        <v>0</v>
      </c>
      <c r="T4" s="20">
        <f t="shared" si="0"/>
        <v>0</v>
      </c>
      <c r="U4" s="20">
        <f t="shared" si="1"/>
        <v>0</v>
      </c>
      <c r="V4" s="20">
        <v>0</v>
      </c>
      <c r="W4" s="20">
        <v>0</v>
      </c>
      <c r="X4" s="20">
        <v>0</v>
      </c>
      <c r="Y4" s="20">
        <v>0</v>
      </c>
      <c r="AA4" s="9"/>
    </row>
    <row r="5" spans="1:27" x14ac:dyDescent="0.3">
      <c r="A5" s="7" t="s">
        <v>24</v>
      </c>
      <c r="B5" s="9"/>
      <c r="C5" s="9">
        <v>0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15"/>
      <c r="M5" s="15"/>
      <c r="N5" s="15"/>
      <c r="O5" s="15"/>
      <c r="P5" s="15"/>
      <c r="Q5" s="15"/>
      <c r="R5" s="9">
        <v>0</v>
      </c>
      <c r="S5" s="15"/>
      <c r="T5" s="20">
        <f t="shared" si="0"/>
        <v>0</v>
      </c>
      <c r="U5" s="20">
        <f t="shared" si="1"/>
        <v>0</v>
      </c>
      <c r="V5" s="20">
        <f t="shared" ref="V5:V53" si="3">K5</f>
        <v>0</v>
      </c>
      <c r="W5" s="20">
        <f t="shared" ref="W5:W53" si="4">M5+N5</f>
        <v>0</v>
      </c>
      <c r="X5" s="20">
        <f t="shared" ref="X5:X53" si="5">L5+S5</f>
        <v>0</v>
      </c>
      <c r="Y5" s="20">
        <f t="shared" si="2"/>
        <v>0</v>
      </c>
      <c r="AA5" s="9"/>
    </row>
    <row r="6" spans="1:27" x14ac:dyDescent="0.3">
      <c r="A6" s="7" t="s">
        <v>25</v>
      </c>
      <c r="B6" s="9"/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15"/>
      <c r="M6" s="15"/>
      <c r="N6" s="15"/>
      <c r="O6" s="15"/>
      <c r="P6" s="15"/>
      <c r="Q6" s="15"/>
      <c r="R6" s="9">
        <v>0</v>
      </c>
      <c r="S6" s="15"/>
      <c r="T6" s="20">
        <f t="shared" si="0"/>
        <v>0</v>
      </c>
      <c r="U6" s="20">
        <f t="shared" si="1"/>
        <v>0</v>
      </c>
      <c r="V6" s="20">
        <f t="shared" si="3"/>
        <v>0</v>
      </c>
      <c r="W6" s="20">
        <f t="shared" si="4"/>
        <v>0</v>
      </c>
      <c r="X6" s="20">
        <f t="shared" si="5"/>
        <v>0</v>
      </c>
      <c r="Y6" s="45">
        <f t="shared" si="2"/>
        <v>0</v>
      </c>
      <c r="AA6" s="9"/>
    </row>
    <row r="7" spans="1:27" x14ac:dyDescent="0.3">
      <c r="A7" s="7" t="s">
        <v>26</v>
      </c>
      <c r="B7" s="9"/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15"/>
      <c r="M7" s="15"/>
      <c r="N7" s="15"/>
      <c r="O7" s="15"/>
      <c r="P7" s="15"/>
      <c r="Q7" s="15"/>
      <c r="R7" s="9">
        <v>0</v>
      </c>
      <c r="S7" s="15"/>
      <c r="T7" s="20">
        <f t="shared" si="0"/>
        <v>0</v>
      </c>
      <c r="U7" s="20">
        <f t="shared" si="1"/>
        <v>0</v>
      </c>
      <c r="V7" s="20">
        <f t="shared" si="3"/>
        <v>0</v>
      </c>
      <c r="W7" s="20">
        <f t="shared" si="4"/>
        <v>0</v>
      </c>
      <c r="X7" s="20">
        <f t="shared" si="5"/>
        <v>0</v>
      </c>
      <c r="Y7" s="45">
        <f t="shared" si="2"/>
        <v>0</v>
      </c>
      <c r="AA7" s="9"/>
    </row>
    <row r="8" spans="1:27" x14ac:dyDescent="0.3">
      <c r="A8" s="7" t="s">
        <v>27</v>
      </c>
      <c r="B8" s="9"/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15"/>
      <c r="M8" s="15"/>
      <c r="N8" s="15"/>
      <c r="O8" s="15"/>
      <c r="P8" s="15"/>
      <c r="Q8" s="15"/>
      <c r="R8" s="9">
        <v>0</v>
      </c>
      <c r="S8" s="15"/>
      <c r="T8" s="20">
        <f t="shared" si="0"/>
        <v>0</v>
      </c>
      <c r="U8" s="20">
        <f t="shared" si="1"/>
        <v>0</v>
      </c>
      <c r="V8" s="20">
        <f t="shared" si="3"/>
        <v>0</v>
      </c>
      <c r="W8" s="20">
        <f t="shared" si="4"/>
        <v>0</v>
      </c>
      <c r="X8" s="20">
        <f t="shared" si="5"/>
        <v>0</v>
      </c>
      <c r="Y8" s="45">
        <f t="shared" si="2"/>
        <v>0</v>
      </c>
      <c r="AA8" s="9"/>
    </row>
    <row r="9" spans="1:27" x14ac:dyDescent="0.3">
      <c r="A9" s="7" t="s">
        <v>28</v>
      </c>
      <c r="B9" s="9"/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15"/>
      <c r="M9" s="15"/>
      <c r="N9" s="15"/>
      <c r="O9" s="15"/>
      <c r="P9" s="15"/>
      <c r="Q9" s="15"/>
      <c r="R9" s="9">
        <v>0</v>
      </c>
      <c r="S9" s="15"/>
      <c r="T9" s="20">
        <f t="shared" si="0"/>
        <v>0</v>
      </c>
      <c r="U9" s="20">
        <f t="shared" si="1"/>
        <v>0</v>
      </c>
      <c r="V9" s="20">
        <f t="shared" si="3"/>
        <v>0</v>
      </c>
      <c r="W9" s="20">
        <f t="shared" si="4"/>
        <v>0</v>
      </c>
      <c r="X9" s="20">
        <f t="shared" si="5"/>
        <v>0</v>
      </c>
      <c r="Y9" s="45">
        <f t="shared" si="2"/>
        <v>0</v>
      </c>
      <c r="AA9" s="9"/>
    </row>
    <row r="10" spans="1:27" x14ac:dyDescent="0.3">
      <c r="A10" s="7" t="s">
        <v>29</v>
      </c>
      <c r="B10" s="9"/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15"/>
      <c r="M10" s="15"/>
      <c r="N10" s="15"/>
      <c r="O10" s="15"/>
      <c r="P10" s="15"/>
      <c r="Q10" s="15"/>
      <c r="R10" s="9">
        <v>0</v>
      </c>
      <c r="S10" s="15"/>
      <c r="T10" s="20">
        <f t="shared" si="0"/>
        <v>0</v>
      </c>
      <c r="U10" s="20">
        <f t="shared" si="1"/>
        <v>0</v>
      </c>
      <c r="V10" s="20">
        <f t="shared" si="3"/>
        <v>0</v>
      </c>
      <c r="W10" s="20">
        <f t="shared" si="4"/>
        <v>0</v>
      </c>
      <c r="X10" s="20">
        <f t="shared" si="5"/>
        <v>0</v>
      </c>
      <c r="Y10" s="45">
        <f t="shared" si="2"/>
        <v>0</v>
      </c>
      <c r="AA10" s="9"/>
    </row>
    <row r="11" spans="1:27" x14ac:dyDescent="0.3">
      <c r="A11" s="7" t="s">
        <v>30</v>
      </c>
      <c r="B11" s="9"/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15"/>
      <c r="M11" s="15"/>
      <c r="N11" s="15"/>
      <c r="O11" s="15"/>
      <c r="P11" s="15"/>
      <c r="Q11" s="15"/>
      <c r="R11" s="9">
        <v>0</v>
      </c>
      <c r="S11" s="15"/>
      <c r="T11" s="20">
        <f t="shared" si="0"/>
        <v>0</v>
      </c>
      <c r="U11" s="20">
        <f t="shared" si="1"/>
        <v>0</v>
      </c>
      <c r="V11" s="20">
        <f t="shared" si="3"/>
        <v>0</v>
      </c>
      <c r="W11" s="20">
        <f t="shared" si="4"/>
        <v>0</v>
      </c>
      <c r="X11" s="20">
        <f t="shared" si="5"/>
        <v>0</v>
      </c>
      <c r="Y11" s="45">
        <f t="shared" si="2"/>
        <v>0</v>
      </c>
      <c r="AA11" s="9"/>
    </row>
    <row r="12" spans="1:27" x14ac:dyDescent="0.3">
      <c r="A12" s="7" t="s">
        <v>31</v>
      </c>
      <c r="B12" s="9"/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15"/>
      <c r="M12" s="15"/>
      <c r="N12" s="15"/>
      <c r="O12" s="15"/>
      <c r="P12" s="15"/>
      <c r="Q12" s="15"/>
      <c r="R12" s="9">
        <v>0</v>
      </c>
      <c r="S12" s="15"/>
      <c r="T12" s="20">
        <f t="shared" si="0"/>
        <v>0</v>
      </c>
      <c r="U12" s="20">
        <f t="shared" si="1"/>
        <v>0</v>
      </c>
      <c r="V12" s="20">
        <f t="shared" si="3"/>
        <v>0</v>
      </c>
      <c r="W12" s="20">
        <f t="shared" si="4"/>
        <v>0</v>
      </c>
      <c r="X12" s="20">
        <f t="shared" si="5"/>
        <v>0</v>
      </c>
      <c r="Y12" s="45">
        <f t="shared" si="2"/>
        <v>0</v>
      </c>
      <c r="AA12" s="9"/>
    </row>
    <row r="13" spans="1:27" x14ac:dyDescent="0.3">
      <c r="A13" s="7" t="s">
        <v>32</v>
      </c>
      <c r="B13" s="9"/>
      <c r="C13" s="9">
        <v>74</v>
      </c>
      <c r="D13" s="9">
        <v>7</v>
      </c>
      <c r="E13" s="9">
        <v>84</v>
      </c>
      <c r="F13" s="9">
        <v>9</v>
      </c>
      <c r="G13" s="9">
        <v>1</v>
      </c>
      <c r="H13" s="9">
        <v>5</v>
      </c>
      <c r="I13" s="9">
        <v>1</v>
      </c>
      <c r="J13" s="9">
        <v>0</v>
      </c>
      <c r="K13" s="9">
        <v>25</v>
      </c>
      <c r="L13" s="15"/>
      <c r="M13" s="15"/>
      <c r="N13" s="15"/>
      <c r="O13" s="15"/>
      <c r="P13" s="15"/>
      <c r="Q13" s="15"/>
      <c r="R13" s="9">
        <v>75</v>
      </c>
      <c r="S13" s="15"/>
      <c r="T13" s="20">
        <f t="shared" si="0"/>
        <v>206</v>
      </c>
      <c r="U13" s="20">
        <f t="shared" si="1"/>
        <v>174</v>
      </c>
      <c r="V13" s="20">
        <f t="shared" si="3"/>
        <v>25</v>
      </c>
      <c r="W13" s="20">
        <f t="shared" si="4"/>
        <v>0</v>
      </c>
      <c r="X13" s="20">
        <f t="shared" si="5"/>
        <v>0</v>
      </c>
      <c r="Y13" s="45">
        <v>223</v>
      </c>
      <c r="AA13" s="9"/>
    </row>
    <row r="14" spans="1:27" x14ac:dyDescent="0.3">
      <c r="A14" s="7" t="s">
        <v>33</v>
      </c>
      <c r="B14" s="9"/>
      <c r="C14" s="9">
        <v>59</v>
      </c>
      <c r="D14" s="9">
        <v>62</v>
      </c>
      <c r="E14" s="9">
        <v>76</v>
      </c>
      <c r="F14" s="9">
        <v>68</v>
      </c>
      <c r="G14" s="9">
        <v>0</v>
      </c>
      <c r="H14" s="9">
        <v>11</v>
      </c>
      <c r="I14" s="9">
        <v>0</v>
      </c>
      <c r="J14" s="9">
        <v>0</v>
      </c>
      <c r="K14" s="9">
        <v>15</v>
      </c>
      <c r="L14" s="15"/>
      <c r="M14" s="15"/>
      <c r="N14" s="15"/>
      <c r="O14" s="15"/>
      <c r="P14" s="15"/>
      <c r="Q14" s="15"/>
      <c r="R14" s="9">
        <v>115</v>
      </c>
      <c r="S14" s="15"/>
      <c r="T14" s="20">
        <f t="shared" si="0"/>
        <v>291</v>
      </c>
      <c r="U14" s="20">
        <f t="shared" si="1"/>
        <v>265</v>
      </c>
      <c r="V14" s="20">
        <f t="shared" si="3"/>
        <v>15</v>
      </c>
      <c r="W14" s="20">
        <f t="shared" si="4"/>
        <v>0</v>
      </c>
      <c r="X14" s="20">
        <f t="shared" si="5"/>
        <v>0</v>
      </c>
      <c r="Y14" s="45">
        <v>206</v>
      </c>
      <c r="AA14" s="9"/>
    </row>
    <row r="15" spans="1:27" x14ac:dyDescent="0.3">
      <c r="A15" s="7" t="s">
        <v>34</v>
      </c>
      <c r="B15" s="9"/>
      <c r="C15" s="9">
        <v>52</v>
      </c>
      <c r="D15" s="9">
        <v>14</v>
      </c>
      <c r="E15" s="9">
        <v>60</v>
      </c>
      <c r="F15" s="9">
        <v>14</v>
      </c>
      <c r="G15" s="9">
        <v>2</v>
      </c>
      <c r="H15" s="9">
        <v>2</v>
      </c>
      <c r="I15" s="9">
        <v>0</v>
      </c>
      <c r="J15" s="9">
        <v>0</v>
      </c>
      <c r="K15" s="9">
        <v>15</v>
      </c>
      <c r="L15" s="15"/>
      <c r="M15" s="15"/>
      <c r="N15" s="15"/>
      <c r="O15" s="15"/>
      <c r="P15" s="15"/>
      <c r="Q15" s="15"/>
      <c r="R15" s="9">
        <v>69</v>
      </c>
      <c r="S15" s="15"/>
      <c r="T15" s="20">
        <f t="shared" si="0"/>
        <v>159</v>
      </c>
      <c r="U15" s="20">
        <f t="shared" si="1"/>
        <v>140</v>
      </c>
      <c r="V15" s="20">
        <f t="shared" si="3"/>
        <v>15</v>
      </c>
      <c r="W15" s="20">
        <f t="shared" si="4"/>
        <v>0</v>
      </c>
      <c r="X15" s="20">
        <f t="shared" si="5"/>
        <v>0</v>
      </c>
      <c r="Y15" s="45">
        <v>145</v>
      </c>
      <c r="AA15" s="9"/>
    </row>
    <row r="16" spans="1:27" x14ac:dyDescent="0.3">
      <c r="A16" s="7" t="s">
        <v>35</v>
      </c>
      <c r="B16" s="9"/>
      <c r="C16" s="9">
        <v>41</v>
      </c>
      <c r="D16" s="9">
        <v>13</v>
      </c>
      <c r="E16" s="9">
        <v>39</v>
      </c>
      <c r="F16" s="9">
        <v>13</v>
      </c>
      <c r="G16" s="9">
        <v>0</v>
      </c>
      <c r="H16" s="9">
        <v>18</v>
      </c>
      <c r="I16" s="9">
        <v>0</v>
      </c>
      <c r="J16" s="9">
        <v>0</v>
      </c>
      <c r="K16" s="9">
        <v>0</v>
      </c>
      <c r="L16" s="15"/>
      <c r="M16" s="15"/>
      <c r="N16" s="15"/>
      <c r="O16" s="15"/>
      <c r="P16" s="15"/>
      <c r="Q16" s="15"/>
      <c r="R16" s="9">
        <v>58</v>
      </c>
      <c r="S16" s="15"/>
      <c r="T16" s="20">
        <f t="shared" si="0"/>
        <v>124</v>
      </c>
      <c r="U16" s="20">
        <f t="shared" si="1"/>
        <v>106</v>
      </c>
      <c r="V16" s="20">
        <f t="shared" si="3"/>
        <v>0</v>
      </c>
      <c r="W16" s="20">
        <f t="shared" si="4"/>
        <v>0</v>
      </c>
      <c r="X16" s="20">
        <f t="shared" si="5"/>
        <v>0</v>
      </c>
      <c r="Y16" s="45">
        <v>157</v>
      </c>
      <c r="AA16" s="9"/>
    </row>
    <row r="17" spans="1:27" x14ac:dyDescent="0.3">
      <c r="A17" s="7" t="s">
        <v>36</v>
      </c>
      <c r="B17" s="9"/>
      <c r="C17" s="9">
        <v>49</v>
      </c>
      <c r="D17" s="9">
        <v>8</v>
      </c>
      <c r="E17" s="9">
        <v>40</v>
      </c>
      <c r="F17" s="9">
        <v>12</v>
      </c>
      <c r="G17" s="9">
        <v>3</v>
      </c>
      <c r="H17" s="9">
        <v>11</v>
      </c>
      <c r="I17" s="9">
        <v>1</v>
      </c>
      <c r="J17" s="9">
        <v>0</v>
      </c>
      <c r="K17" s="9">
        <v>7</v>
      </c>
      <c r="L17" s="15"/>
      <c r="M17" s="15"/>
      <c r="N17" s="15"/>
      <c r="O17" s="15"/>
      <c r="P17" s="15"/>
      <c r="Q17" s="15"/>
      <c r="R17" s="9">
        <v>47</v>
      </c>
      <c r="S17" s="15"/>
      <c r="T17" s="20">
        <f t="shared" si="0"/>
        <v>131</v>
      </c>
      <c r="U17" s="20">
        <f t="shared" si="1"/>
        <v>109</v>
      </c>
      <c r="V17" s="20">
        <f t="shared" si="3"/>
        <v>7</v>
      </c>
      <c r="W17" s="20">
        <f t="shared" si="4"/>
        <v>0</v>
      </c>
      <c r="X17" s="20">
        <f t="shared" si="5"/>
        <v>0</v>
      </c>
      <c r="Y17" s="45">
        <v>99</v>
      </c>
      <c r="AA17" s="9"/>
    </row>
    <row r="18" spans="1:27" x14ac:dyDescent="0.3">
      <c r="A18" s="7" t="s">
        <v>37</v>
      </c>
      <c r="B18" s="9"/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15"/>
      <c r="M18" s="15"/>
      <c r="N18" s="15"/>
      <c r="O18" s="15"/>
      <c r="P18" s="15"/>
      <c r="Q18" s="15"/>
      <c r="R18" s="9">
        <v>0</v>
      </c>
      <c r="S18" s="15"/>
      <c r="T18" s="20">
        <f t="shared" si="0"/>
        <v>0</v>
      </c>
      <c r="U18" s="20">
        <f t="shared" si="1"/>
        <v>0</v>
      </c>
      <c r="V18" s="20">
        <f t="shared" si="3"/>
        <v>0</v>
      </c>
      <c r="W18" s="20">
        <f t="shared" si="4"/>
        <v>0</v>
      </c>
      <c r="X18" s="20">
        <f t="shared" si="5"/>
        <v>0</v>
      </c>
      <c r="Y18" s="45">
        <f t="shared" si="2"/>
        <v>0</v>
      </c>
      <c r="AA18" s="9"/>
    </row>
    <row r="19" spans="1:27" x14ac:dyDescent="0.3">
      <c r="A19" s="7" t="s">
        <v>38</v>
      </c>
      <c r="B19" s="9"/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15"/>
      <c r="M19" s="15"/>
      <c r="N19" s="15"/>
      <c r="O19" s="15"/>
      <c r="P19" s="15"/>
      <c r="Q19" s="15"/>
      <c r="R19" s="9">
        <v>0</v>
      </c>
      <c r="S19" s="15"/>
      <c r="T19" s="20">
        <f t="shared" si="0"/>
        <v>0</v>
      </c>
      <c r="U19" s="20">
        <f t="shared" si="1"/>
        <v>0</v>
      </c>
      <c r="V19" s="20">
        <f t="shared" si="3"/>
        <v>0</v>
      </c>
      <c r="W19" s="20">
        <f t="shared" si="4"/>
        <v>0</v>
      </c>
      <c r="X19" s="20">
        <f t="shared" si="5"/>
        <v>0</v>
      </c>
      <c r="Y19" s="45">
        <f t="shared" si="2"/>
        <v>0</v>
      </c>
      <c r="AA19" s="9"/>
    </row>
    <row r="20" spans="1:27" x14ac:dyDescent="0.3">
      <c r="A20" s="7" t="s">
        <v>39</v>
      </c>
      <c r="B20" s="9"/>
      <c r="C20" s="9">
        <v>55</v>
      </c>
      <c r="D20" s="9">
        <v>37</v>
      </c>
      <c r="E20" s="9">
        <v>50</v>
      </c>
      <c r="F20" s="9">
        <v>40</v>
      </c>
      <c r="G20" s="9">
        <v>19</v>
      </c>
      <c r="H20" s="9">
        <v>11</v>
      </c>
      <c r="I20" s="9">
        <v>8</v>
      </c>
      <c r="J20" s="9">
        <v>0</v>
      </c>
      <c r="K20" s="9">
        <v>18</v>
      </c>
      <c r="L20" s="15"/>
      <c r="M20" s="15"/>
      <c r="N20" s="15"/>
      <c r="O20" s="15"/>
      <c r="P20" s="15"/>
      <c r="Q20" s="15"/>
      <c r="R20" s="9">
        <v>86</v>
      </c>
      <c r="S20" s="15"/>
      <c r="T20" s="20">
        <f t="shared" si="0"/>
        <v>238</v>
      </c>
      <c r="U20" s="20">
        <f t="shared" si="1"/>
        <v>182</v>
      </c>
      <c r="V20" s="20">
        <f t="shared" si="3"/>
        <v>18</v>
      </c>
      <c r="W20" s="20">
        <f t="shared" si="4"/>
        <v>0</v>
      </c>
      <c r="X20" s="20">
        <f t="shared" si="5"/>
        <v>0</v>
      </c>
      <c r="Y20" s="45">
        <v>134</v>
      </c>
      <c r="AA20" s="9"/>
    </row>
    <row r="21" spans="1:27" x14ac:dyDescent="0.3">
      <c r="A21" s="7" t="s">
        <v>40</v>
      </c>
      <c r="B21" s="9"/>
      <c r="C21" s="9">
        <v>47</v>
      </c>
      <c r="D21" s="9">
        <v>21</v>
      </c>
      <c r="E21" s="9">
        <v>55</v>
      </c>
      <c r="F21" s="9">
        <v>28</v>
      </c>
      <c r="G21" s="9">
        <v>0</v>
      </c>
      <c r="H21" s="9">
        <v>4</v>
      </c>
      <c r="I21" s="9">
        <v>2</v>
      </c>
      <c r="J21" s="9">
        <v>0</v>
      </c>
      <c r="K21" s="9">
        <v>16</v>
      </c>
      <c r="L21" s="15"/>
      <c r="M21" s="15"/>
      <c r="N21" s="15"/>
      <c r="O21" s="15"/>
      <c r="P21" s="15"/>
      <c r="Q21" s="15"/>
      <c r="R21" s="9">
        <v>105</v>
      </c>
      <c r="S21" s="15"/>
      <c r="T21" s="20">
        <f t="shared" si="0"/>
        <v>173</v>
      </c>
      <c r="U21" s="20">
        <f t="shared" si="1"/>
        <v>151</v>
      </c>
      <c r="V21" s="20">
        <f t="shared" si="3"/>
        <v>16</v>
      </c>
      <c r="W21" s="20">
        <f t="shared" si="4"/>
        <v>0</v>
      </c>
      <c r="X21" s="20">
        <f t="shared" si="5"/>
        <v>0</v>
      </c>
      <c r="Y21" s="45">
        <v>236</v>
      </c>
      <c r="AA21" s="9"/>
    </row>
    <row r="22" spans="1:27" x14ac:dyDescent="0.3">
      <c r="A22" s="7" t="s">
        <v>41</v>
      </c>
      <c r="B22" s="9"/>
      <c r="C22" s="9">
        <v>75</v>
      </c>
      <c r="D22" s="9">
        <v>77</v>
      </c>
      <c r="E22" s="9">
        <v>74</v>
      </c>
      <c r="F22" s="9">
        <v>60</v>
      </c>
      <c r="G22" s="9">
        <v>0</v>
      </c>
      <c r="H22" s="9">
        <v>14</v>
      </c>
      <c r="I22" s="9">
        <v>2</v>
      </c>
      <c r="J22" s="9">
        <v>0</v>
      </c>
      <c r="K22" s="9">
        <v>6</v>
      </c>
      <c r="L22" s="15"/>
      <c r="M22" s="15"/>
      <c r="N22" s="15"/>
      <c r="O22" s="15"/>
      <c r="P22" s="15"/>
      <c r="Q22" s="15"/>
      <c r="R22" s="9">
        <v>45</v>
      </c>
      <c r="S22" s="15"/>
      <c r="T22" s="20">
        <f t="shared" si="0"/>
        <v>308</v>
      </c>
      <c r="U22" s="20">
        <f t="shared" si="1"/>
        <v>286</v>
      </c>
      <c r="V22" s="20">
        <f t="shared" si="3"/>
        <v>6</v>
      </c>
      <c r="W22" s="20">
        <f t="shared" si="4"/>
        <v>0</v>
      </c>
      <c r="X22" s="20">
        <f t="shared" si="5"/>
        <v>0</v>
      </c>
      <c r="Y22" s="45">
        <v>106</v>
      </c>
      <c r="AA22" s="9"/>
    </row>
    <row r="23" spans="1:27" x14ac:dyDescent="0.3">
      <c r="A23" s="7" t="s">
        <v>42</v>
      </c>
      <c r="B23" s="9"/>
      <c r="C23" s="9">
        <v>43</v>
      </c>
      <c r="D23" s="9">
        <v>30</v>
      </c>
      <c r="E23" s="9">
        <v>44</v>
      </c>
      <c r="F23" s="9">
        <v>34</v>
      </c>
      <c r="G23" s="9">
        <v>1</v>
      </c>
      <c r="H23" s="9">
        <v>7</v>
      </c>
      <c r="I23" s="9"/>
      <c r="J23" s="9"/>
      <c r="K23" s="9">
        <v>11</v>
      </c>
      <c r="L23" s="15"/>
      <c r="M23" s="15"/>
      <c r="N23" s="15"/>
      <c r="O23" s="15"/>
      <c r="P23" s="15"/>
      <c r="Q23" s="15"/>
      <c r="R23" s="9">
        <v>67</v>
      </c>
      <c r="S23" s="15"/>
      <c r="T23" s="20">
        <f t="shared" si="0"/>
        <v>170</v>
      </c>
      <c r="U23" s="20">
        <f t="shared" si="1"/>
        <v>151</v>
      </c>
      <c r="V23" s="20">
        <f t="shared" si="3"/>
        <v>11</v>
      </c>
      <c r="W23" s="20">
        <f t="shared" si="4"/>
        <v>0</v>
      </c>
      <c r="X23" s="20">
        <f t="shared" si="5"/>
        <v>0</v>
      </c>
      <c r="Y23" s="45">
        <v>153</v>
      </c>
      <c r="AA23" s="9"/>
    </row>
    <row r="24" spans="1:27" x14ac:dyDescent="0.3">
      <c r="A24" s="7" t="s">
        <v>43</v>
      </c>
      <c r="B24" s="9"/>
      <c r="C24" s="9">
        <v>46</v>
      </c>
      <c r="D24" s="9">
        <v>29</v>
      </c>
      <c r="E24" s="9">
        <v>47</v>
      </c>
      <c r="F24" s="9">
        <v>42</v>
      </c>
      <c r="G24" s="9">
        <v>5</v>
      </c>
      <c r="H24" s="9">
        <v>3</v>
      </c>
      <c r="I24" s="9">
        <v>2</v>
      </c>
      <c r="J24" s="9"/>
      <c r="K24" s="9">
        <v>25</v>
      </c>
      <c r="L24" s="15"/>
      <c r="M24" s="15"/>
      <c r="N24" s="15"/>
      <c r="O24" s="15"/>
      <c r="P24" s="15"/>
      <c r="Q24" s="15"/>
      <c r="R24" s="9">
        <v>59</v>
      </c>
      <c r="S24" s="15"/>
      <c r="T24" s="20">
        <f t="shared" si="0"/>
        <v>199</v>
      </c>
      <c r="U24" s="20">
        <f t="shared" si="1"/>
        <v>164</v>
      </c>
      <c r="V24" s="20">
        <f t="shared" si="3"/>
        <v>25</v>
      </c>
      <c r="W24" s="20">
        <f t="shared" si="4"/>
        <v>0</v>
      </c>
      <c r="X24" s="20">
        <f t="shared" si="5"/>
        <v>0</v>
      </c>
      <c r="Y24" s="45">
        <v>119</v>
      </c>
      <c r="AA24" s="9"/>
    </row>
    <row r="25" spans="1:27" x14ac:dyDescent="0.3">
      <c r="A25" s="7" t="s">
        <v>44</v>
      </c>
      <c r="B25" s="9"/>
      <c r="C25" s="9">
        <v>46</v>
      </c>
      <c r="D25" s="9">
        <v>29</v>
      </c>
      <c r="E25" s="9">
        <v>35</v>
      </c>
      <c r="F25" s="9">
        <v>24</v>
      </c>
      <c r="G25" s="9"/>
      <c r="H25" s="9">
        <v>11</v>
      </c>
      <c r="I25" s="9">
        <v>1</v>
      </c>
      <c r="J25" s="9"/>
      <c r="K25" s="9">
        <v>22</v>
      </c>
      <c r="L25" s="15"/>
      <c r="M25" s="15"/>
      <c r="N25" s="15"/>
      <c r="O25" s="15"/>
      <c r="P25" s="15"/>
      <c r="Q25" s="15"/>
      <c r="R25" s="9">
        <v>61</v>
      </c>
      <c r="S25" s="15"/>
      <c r="T25" s="20">
        <f t="shared" si="0"/>
        <v>168</v>
      </c>
      <c r="U25" s="20">
        <f t="shared" si="1"/>
        <v>134</v>
      </c>
      <c r="V25" s="20">
        <f t="shared" si="3"/>
        <v>22</v>
      </c>
      <c r="W25" s="20">
        <f t="shared" si="4"/>
        <v>0</v>
      </c>
      <c r="X25" s="20">
        <f t="shared" si="5"/>
        <v>0</v>
      </c>
      <c r="Y25" s="45">
        <v>112</v>
      </c>
      <c r="AA25" s="9"/>
    </row>
    <row r="26" spans="1:27" x14ac:dyDescent="0.3">
      <c r="A26" s="7" t="s">
        <v>45</v>
      </c>
      <c r="B26" s="9"/>
      <c r="C26" s="9">
        <v>61</v>
      </c>
      <c r="D26" s="9">
        <v>46</v>
      </c>
      <c r="E26" s="9">
        <v>58</v>
      </c>
      <c r="F26" s="9">
        <v>52</v>
      </c>
      <c r="G26" s="9">
        <v>7</v>
      </c>
      <c r="H26" s="9">
        <v>20</v>
      </c>
      <c r="I26" s="9">
        <v>9</v>
      </c>
      <c r="J26" s="9"/>
      <c r="K26" s="9">
        <v>13</v>
      </c>
      <c r="L26" s="15"/>
      <c r="M26" s="15"/>
      <c r="N26" s="15"/>
      <c r="O26" s="15"/>
      <c r="P26" s="15"/>
      <c r="Q26" s="15"/>
      <c r="R26" s="9">
        <v>57</v>
      </c>
      <c r="S26" s="15"/>
      <c r="T26" s="20">
        <f t="shared" si="0"/>
        <v>266</v>
      </c>
      <c r="U26" s="20">
        <f t="shared" si="1"/>
        <v>217</v>
      </c>
      <c r="V26" s="20">
        <f t="shared" si="3"/>
        <v>13</v>
      </c>
      <c r="W26" s="20">
        <f t="shared" si="4"/>
        <v>0</v>
      </c>
      <c r="X26" s="20">
        <f t="shared" si="5"/>
        <v>0</v>
      </c>
      <c r="Y26" s="45">
        <v>128</v>
      </c>
      <c r="AA26" s="9"/>
    </row>
    <row r="27" spans="1:27" x14ac:dyDescent="0.3">
      <c r="A27" s="7" t="s">
        <v>46</v>
      </c>
      <c r="B27" s="9"/>
      <c r="C27" s="9">
        <v>76</v>
      </c>
      <c r="D27" s="9">
        <v>29</v>
      </c>
      <c r="E27" s="9">
        <v>54</v>
      </c>
      <c r="F27" s="9">
        <v>21</v>
      </c>
      <c r="G27" s="9">
        <v>7</v>
      </c>
      <c r="H27" s="9">
        <v>10</v>
      </c>
      <c r="I27" s="9">
        <v>6</v>
      </c>
      <c r="J27" s="9"/>
      <c r="K27" s="9">
        <v>5</v>
      </c>
      <c r="L27" s="15"/>
      <c r="M27" s="15"/>
      <c r="N27" s="15"/>
      <c r="O27" s="15"/>
      <c r="P27" s="15"/>
      <c r="Q27" s="15"/>
      <c r="R27" s="9">
        <v>40</v>
      </c>
      <c r="S27" s="15"/>
      <c r="T27" s="20">
        <f t="shared" si="0"/>
        <v>208</v>
      </c>
      <c r="U27" s="20">
        <f t="shared" si="1"/>
        <v>180</v>
      </c>
      <c r="V27" s="20">
        <f t="shared" si="3"/>
        <v>5</v>
      </c>
      <c r="W27" s="20">
        <f t="shared" si="4"/>
        <v>0</v>
      </c>
      <c r="X27" s="20">
        <f t="shared" si="5"/>
        <v>0</v>
      </c>
      <c r="Y27" s="45">
        <v>120</v>
      </c>
      <c r="AA27" s="9"/>
    </row>
    <row r="28" spans="1:27" x14ac:dyDescent="0.3">
      <c r="A28" s="7" t="s">
        <v>47</v>
      </c>
      <c r="B28" s="9"/>
      <c r="C28" s="9">
        <v>0</v>
      </c>
      <c r="D28" s="9">
        <v>23</v>
      </c>
      <c r="E28" s="9">
        <v>0</v>
      </c>
      <c r="F28" s="9">
        <v>16</v>
      </c>
      <c r="G28" s="9">
        <v>1</v>
      </c>
      <c r="H28" s="9">
        <v>7</v>
      </c>
      <c r="I28" s="9">
        <v>5</v>
      </c>
      <c r="J28" s="9"/>
      <c r="K28" s="9">
        <v>7</v>
      </c>
      <c r="L28" s="15"/>
      <c r="M28" s="15"/>
      <c r="N28" s="15"/>
      <c r="O28" s="15"/>
      <c r="P28" s="15"/>
      <c r="Q28" s="15"/>
      <c r="R28" s="9">
        <v>76</v>
      </c>
      <c r="S28" s="15"/>
      <c r="T28" s="20">
        <f t="shared" si="0"/>
        <v>59</v>
      </c>
      <c r="U28" s="20">
        <f t="shared" si="1"/>
        <v>39</v>
      </c>
      <c r="V28" s="20">
        <f t="shared" si="3"/>
        <v>7</v>
      </c>
      <c r="W28" s="20">
        <f t="shared" si="4"/>
        <v>0</v>
      </c>
      <c r="X28" s="20">
        <f t="shared" si="5"/>
        <v>0</v>
      </c>
      <c r="Y28" s="45">
        <v>100</v>
      </c>
      <c r="AA28" s="9"/>
    </row>
    <row r="29" spans="1:27" x14ac:dyDescent="0.3">
      <c r="A29" s="7" t="s">
        <v>48</v>
      </c>
      <c r="B29" s="9"/>
      <c r="C29" s="9">
        <v>0</v>
      </c>
      <c r="D29" s="9">
        <v>29</v>
      </c>
      <c r="E29" s="9">
        <v>0</v>
      </c>
      <c r="F29" s="9">
        <v>34</v>
      </c>
      <c r="G29" s="9"/>
      <c r="H29" s="9"/>
      <c r="I29" s="9"/>
      <c r="J29" s="9"/>
      <c r="K29" s="9"/>
      <c r="L29" s="15"/>
      <c r="M29" s="15"/>
      <c r="N29" s="15"/>
      <c r="O29" s="15"/>
      <c r="P29" s="15"/>
      <c r="Q29" s="15"/>
      <c r="R29" s="9"/>
      <c r="S29" s="15"/>
      <c r="T29" s="20">
        <f t="shared" si="0"/>
        <v>63</v>
      </c>
      <c r="U29" s="20">
        <f t="shared" si="1"/>
        <v>63</v>
      </c>
      <c r="V29" s="20">
        <f t="shared" si="3"/>
        <v>0</v>
      </c>
      <c r="W29" s="20">
        <f t="shared" si="4"/>
        <v>0</v>
      </c>
      <c r="X29" s="20">
        <f t="shared" si="5"/>
        <v>0</v>
      </c>
      <c r="Y29" s="45">
        <f t="shared" si="2"/>
        <v>0</v>
      </c>
      <c r="AA29" s="9"/>
    </row>
    <row r="30" spans="1:27" x14ac:dyDescent="0.3">
      <c r="A30" s="7" t="s">
        <v>49</v>
      </c>
      <c r="B30" s="9"/>
      <c r="C30" s="9">
        <v>0</v>
      </c>
      <c r="D30" s="9">
        <v>20</v>
      </c>
      <c r="E30" s="9">
        <v>0</v>
      </c>
      <c r="F30" s="9">
        <v>28</v>
      </c>
      <c r="G30" s="9"/>
      <c r="H30" s="9"/>
      <c r="I30" s="9"/>
      <c r="J30" s="9"/>
      <c r="K30" s="9"/>
      <c r="L30" s="15"/>
      <c r="M30" s="15"/>
      <c r="N30" s="15"/>
      <c r="O30" s="15"/>
      <c r="P30" s="15"/>
      <c r="Q30" s="15"/>
      <c r="R30" s="9"/>
      <c r="S30" s="15"/>
      <c r="T30" s="20">
        <f t="shared" si="0"/>
        <v>48</v>
      </c>
      <c r="U30" s="20">
        <f t="shared" si="1"/>
        <v>48</v>
      </c>
      <c r="V30" s="20">
        <f t="shared" si="3"/>
        <v>0</v>
      </c>
      <c r="W30" s="20">
        <f t="shared" si="4"/>
        <v>0</v>
      </c>
      <c r="X30" s="20">
        <f t="shared" si="5"/>
        <v>0</v>
      </c>
      <c r="Y30" s="45">
        <f t="shared" si="2"/>
        <v>0</v>
      </c>
      <c r="AA30" s="9"/>
    </row>
    <row r="31" spans="1:27" x14ac:dyDescent="0.3">
      <c r="A31" s="7" t="s">
        <v>50</v>
      </c>
      <c r="B31" s="9"/>
      <c r="C31" s="9">
        <v>0</v>
      </c>
      <c r="D31" s="9">
        <v>16</v>
      </c>
      <c r="E31" s="9">
        <v>0</v>
      </c>
      <c r="F31" s="9">
        <v>17</v>
      </c>
      <c r="G31" s="9"/>
      <c r="H31" s="9"/>
      <c r="I31" s="9"/>
      <c r="J31" s="9"/>
      <c r="K31" s="9"/>
      <c r="L31" s="15"/>
      <c r="M31" s="15"/>
      <c r="N31" s="15"/>
      <c r="O31" s="15"/>
      <c r="P31" s="15"/>
      <c r="Q31" s="15"/>
      <c r="R31" s="9"/>
      <c r="S31" s="15"/>
      <c r="T31" s="20">
        <f t="shared" si="0"/>
        <v>33</v>
      </c>
      <c r="U31" s="20">
        <f t="shared" si="1"/>
        <v>33</v>
      </c>
      <c r="V31" s="20">
        <f t="shared" si="3"/>
        <v>0</v>
      </c>
      <c r="W31" s="20">
        <f t="shared" si="4"/>
        <v>0</v>
      </c>
      <c r="X31" s="20">
        <f t="shared" si="5"/>
        <v>0</v>
      </c>
      <c r="Y31" s="45">
        <f t="shared" si="2"/>
        <v>0</v>
      </c>
      <c r="AA31" s="9"/>
    </row>
    <row r="32" spans="1:27" x14ac:dyDescent="0.3">
      <c r="A32" s="7" t="s">
        <v>51</v>
      </c>
      <c r="B32" s="9"/>
      <c r="C32" s="9">
        <v>0</v>
      </c>
      <c r="D32" s="9">
        <v>22</v>
      </c>
      <c r="E32" s="9">
        <v>0</v>
      </c>
      <c r="F32" s="9">
        <v>16</v>
      </c>
      <c r="G32" s="9"/>
      <c r="H32" s="9"/>
      <c r="I32" s="9"/>
      <c r="J32" s="9"/>
      <c r="K32" s="9"/>
      <c r="L32" s="15"/>
      <c r="M32" s="15"/>
      <c r="N32" s="15"/>
      <c r="O32" s="15"/>
      <c r="P32" s="15"/>
      <c r="Q32" s="15"/>
      <c r="R32" s="9"/>
      <c r="S32" s="15"/>
      <c r="T32" s="20">
        <f t="shared" si="0"/>
        <v>38</v>
      </c>
      <c r="U32" s="20">
        <f t="shared" si="1"/>
        <v>38</v>
      </c>
      <c r="V32" s="20">
        <f t="shared" si="3"/>
        <v>0</v>
      </c>
      <c r="W32" s="20">
        <f t="shared" si="4"/>
        <v>0</v>
      </c>
      <c r="X32" s="20">
        <f t="shared" si="5"/>
        <v>0</v>
      </c>
      <c r="Y32" s="45">
        <f t="shared" si="2"/>
        <v>0</v>
      </c>
      <c r="AA32" s="9"/>
    </row>
    <row r="33" spans="1:27" x14ac:dyDescent="0.3">
      <c r="A33" s="7" t="s">
        <v>52</v>
      </c>
      <c r="B33" s="9"/>
      <c r="C33" s="9">
        <v>0</v>
      </c>
      <c r="D33" s="9">
        <v>28</v>
      </c>
      <c r="E33" s="9">
        <v>0</v>
      </c>
      <c r="F33" s="9">
        <v>30</v>
      </c>
      <c r="G33" s="9"/>
      <c r="H33" s="9"/>
      <c r="I33" s="9"/>
      <c r="J33" s="9"/>
      <c r="K33" s="9"/>
      <c r="L33" s="15"/>
      <c r="M33" s="15"/>
      <c r="N33" s="15"/>
      <c r="O33" s="15"/>
      <c r="P33" s="15"/>
      <c r="Q33" s="15"/>
      <c r="R33" s="9"/>
      <c r="S33" s="15"/>
      <c r="T33" s="20">
        <f t="shared" si="0"/>
        <v>58</v>
      </c>
      <c r="U33" s="20">
        <f t="shared" si="1"/>
        <v>58</v>
      </c>
      <c r="V33" s="20">
        <f t="shared" si="3"/>
        <v>0</v>
      </c>
      <c r="W33" s="20">
        <f t="shared" si="4"/>
        <v>0</v>
      </c>
      <c r="X33" s="20">
        <f t="shared" si="5"/>
        <v>0</v>
      </c>
      <c r="Y33" s="45">
        <f t="shared" si="2"/>
        <v>0</v>
      </c>
      <c r="AA33" s="9"/>
    </row>
    <row r="34" spans="1:27" x14ac:dyDescent="0.3">
      <c r="A34" s="7" t="s">
        <v>53</v>
      </c>
      <c r="B34" s="9"/>
      <c r="C34" s="9">
        <v>0</v>
      </c>
      <c r="D34" s="9">
        <v>30</v>
      </c>
      <c r="E34" s="9">
        <v>0</v>
      </c>
      <c r="F34" s="9">
        <v>40</v>
      </c>
      <c r="G34" s="9"/>
      <c r="H34" s="9"/>
      <c r="I34" s="9"/>
      <c r="J34" s="9"/>
      <c r="K34" s="9"/>
      <c r="L34" s="15"/>
      <c r="M34" s="15"/>
      <c r="N34" s="15"/>
      <c r="O34" s="15"/>
      <c r="P34" s="15"/>
      <c r="Q34" s="15"/>
      <c r="R34" s="9"/>
      <c r="S34" s="15"/>
      <c r="T34" s="20">
        <f t="shared" si="0"/>
        <v>70</v>
      </c>
      <c r="U34" s="20">
        <f t="shared" si="1"/>
        <v>70</v>
      </c>
      <c r="V34" s="20">
        <f t="shared" si="3"/>
        <v>0</v>
      </c>
      <c r="W34" s="20">
        <f t="shared" si="4"/>
        <v>0</v>
      </c>
      <c r="X34" s="20">
        <f t="shared" si="5"/>
        <v>0</v>
      </c>
      <c r="Y34" s="45">
        <f t="shared" si="2"/>
        <v>0</v>
      </c>
      <c r="AA34" s="9"/>
    </row>
    <row r="35" spans="1:27" x14ac:dyDescent="0.3">
      <c r="A35" s="7" t="s">
        <v>54</v>
      </c>
      <c r="B35" s="9"/>
      <c r="C35" s="9">
        <v>0</v>
      </c>
      <c r="D35" s="9">
        <v>27</v>
      </c>
      <c r="E35" s="9">
        <v>0</v>
      </c>
      <c r="F35" s="9">
        <v>16</v>
      </c>
      <c r="G35" s="9"/>
      <c r="H35" s="9"/>
      <c r="I35" s="9"/>
      <c r="J35" s="9"/>
      <c r="K35" s="9"/>
      <c r="L35" s="15"/>
      <c r="M35" s="15"/>
      <c r="N35" s="15"/>
      <c r="O35" s="15"/>
      <c r="P35" s="15"/>
      <c r="Q35" s="15"/>
      <c r="R35" s="9"/>
      <c r="S35" s="15"/>
      <c r="T35" s="20">
        <f t="shared" si="0"/>
        <v>43</v>
      </c>
      <c r="U35" s="20">
        <f t="shared" si="1"/>
        <v>43</v>
      </c>
      <c r="V35" s="20">
        <f t="shared" si="3"/>
        <v>0</v>
      </c>
      <c r="W35" s="20">
        <f t="shared" si="4"/>
        <v>0</v>
      </c>
      <c r="X35" s="20">
        <f t="shared" si="5"/>
        <v>0</v>
      </c>
      <c r="Y35" s="45">
        <f t="shared" si="2"/>
        <v>0</v>
      </c>
      <c r="AA35" s="9"/>
    </row>
    <row r="36" spans="1:27" x14ac:dyDescent="0.3">
      <c r="A36" s="7" t="s">
        <v>55</v>
      </c>
      <c r="B36" s="9"/>
      <c r="C36" s="9">
        <v>49</v>
      </c>
      <c r="D36" s="9">
        <v>37</v>
      </c>
      <c r="E36" s="9">
        <v>37</v>
      </c>
      <c r="F36" s="9">
        <v>13</v>
      </c>
      <c r="G36" s="9"/>
      <c r="H36" s="9">
        <v>2</v>
      </c>
      <c r="I36" s="9"/>
      <c r="J36" s="9"/>
      <c r="K36" s="9">
        <v>0</v>
      </c>
      <c r="L36" s="15"/>
      <c r="M36" s="15"/>
      <c r="N36" s="15"/>
      <c r="O36" s="15"/>
      <c r="P36" s="15"/>
      <c r="Q36" s="15"/>
      <c r="R36" s="9">
        <v>44</v>
      </c>
      <c r="S36" s="15"/>
      <c r="T36" s="20">
        <f t="shared" si="0"/>
        <v>138</v>
      </c>
      <c r="U36" s="20">
        <f t="shared" si="1"/>
        <v>136</v>
      </c>
      <c r="V36" s="20">
        <f t="shared" si="3"/>
        <v>0</v>
      </c>
      <c r="W36" s="20">
        <f t="shared" si="4"/>
        <v>0</v>
      </c>
      <c r="X36" s="20">
        <f t="shared" si="5"/>
        <v>0</v>
      </c>
      <c r="Y36" s="45">
        <f t="shared" si="2"/>
        <v>2</v>
      </c>
      <c r="AA36" s="9"/>
    </row>
    <row r="37" spans="1:27" x14ac:dyDescent="0.3">
      <c r="A37" s="7" t="s">
        <v>56</v>
      </c>
      <c r="B37" s="9"/>
      <c r="C37" s="9">
        <v>55</v>
      </c>
      <c r="D37" s="9">
        <v>26</v>
      </c>
      <c r="E37" s="9">
        <v>36</v>
      </c>
      <c r="F37" s="9">
        <v>21</v>
      </c>
      <c r="G37" s="9">
        <v>3</v>
      </c>
      <c r="H37" s="9">
        <v>9</v>
      </c>
      <c r="I37" s="9">
        <v>1</v>
      </c>
      <c r="J37" s="9"/>
      <c r="K37" s="9">
        <v>16</v>
      </c>
      <c r="L37" s="15"/>
      <c r="M37" s="15"/>
      <c r="N37" s="15"/>
      <c r="O37" s="15"/>
      <c r="P37" s="15"/>
      <c r="Q37" s="15"/>
      <c r="R37" s="9">
        <v>237</v>
      </c>
      <c r="S37" s="15"/>
      <c r="T37" s="20">
        <f t="shared" si="0"/>
        <v>167</v>
      </c>
      <c r="U37" s="20">
        <f t="shared" si="1"/>
        <v>138</v>
      </c>
      <c r="V37" s="20">
        <f t="shared" si="3"/>
        <v>16</v>
      </c>
      <c r="W37" s="20">
        <f t="shared" si="4"/>
        <v>0</v>
      </c>
      <c r="X37" s="20">
        <f t="shared" si="5"/>
        <v>0</v>
      </c>
      <c r="Y37" s="45">
        <f t="shared" si="2"/>
        <v>13</v>
      </c>
      <c r="AA37" s="9"/>
    </row>
    <row r="38" spans="1:27" x14ac:dyDescent="0.3">
      <c r="A38" s="7" t="s">
        <v>57</v>
      </c>
      <c r="B38" s="9"/>
      <c r="C38" s="9">
        <v>51</v>
      </c>
      <c r="D38" s="9">
        <v>33</v>
      </c>
      <c r="E38" s="9">
        <v>51</v>
      </c>
      <c r="F38" s="9">
        <v>27</v>
      </c>
      <c r="G38" s="9">
        <v>21</v>
      </c>
      <c r="H38" s="9">
        <v>21</v>
      </c>
      <c r="I38" s="9">
        <v>1</v>
      </c>
      <c r="J38" s="9"/>
      <c r="K38" s="9">
        <v>13</v>
      </c>
      <c r="L38" s="15"/>
      <c r="M38" s="15"/>
      <c r="N38" s="15"/>
      <c r="O38" s="15"/>
      <c r="P38" s="15"/>
      <c r="Q38" s="15"/>
      <c r="R38" s="9">
        <v>264</v>
      </c>
      <c r="S38" s="15"/>
      <c r="T38" s="20">
        <f t="shared" si="0"/>
        <v>218</v>
      </c>
      <c r="U38" s="20">
        <f t="shared" si="1"/>
        <v>162</v>
      </c>
      <c r="V38" s="20">
        <f t="shared" si="3"/>
        <v>13</v>
      </c>
      <c r="W38" s="20">
        <f t="shared" si="4"/>
        <v>0</v>
      </c>
      <c r="X38" s="20">
        <f t="shared" si="5"/>
        <v>0</v>
      </c>
      <c r="Y38" s="45">
        <f t="shared" si="2"/>
        <v>43</v>
      </c>
      <c r="AA38" s="9"/>
    </row>
    <row r="39" spans="1:27" x14ac:dyDescent="0.3">
      <c r="A39" s="7" t="s">
        <v>58</v>
      </c>
      <c r="B39" s="9"/>
      <c r="C39" s="9">
        <v>53</v>
      </c>
      <c r="D39" s="9">
        <v>25</v>
      </c>
      <c r="E39" s="9">
        <v>46</v>
      </c>
      <c r="F39" s="9">
        <v>20</v>
      </c>
      <c r="G39" s="9">
        <v>0</v>
      </c>
      <c r="H39" s="9">
        <v>7</v>
      </c>
      <c r="I39" s="9">
        <v>7</v>
      </c>
      <c r="J39" s="9"/>
      <c r="K39" s="9">
        <v>11</v>
      </c>
      <c r="L39" s="15"/>
      <c r="M39" s="15"/>
      <c r="N39" s="15"/>
      <c r="O39" s="15"/>
      <c r="P39" s="15"/>
      <c r="Q39" s="15"/>
      <c r="R39" s="9">
        <v>162</v>
      </c>
      <c r="S39" s="15"/>
      <c r="T39" s="20">
        <f t="shared" si="0"/>
        <v>169</v>
      </c>
      <c r="U39" s="20">
        <f t="shared" si="1"/>
        <v>144</v>
      </c>
      <c r="V39" s="20">
        <f t="shared" si="3"/>
        <v>11</v>
      </c>
      <c r="W39" s="20">
        <f t="shared" si="4"/>
        <v>0</v>
      </c>
      <c r="X39" s="20">
        <f t="shared" si="5"/>
        <v>0</v>
      </c>
      <c r="Y39" s="45">
        <f t="shared" si="2"/>
        <v>14</v>
      </c>
      <c r="AA39" s="9"/>
    </row>
    <row r="40" spans="1:27" x14ac:dyDescent="0.3">
      <c r="A40" s="7" t="s">
        <v>59</v>
      </c>
      <c r="B40" s="9"/>
      <c r="C40" s="9">
        <v>60</v>
      </c>
      <c r="D40" s="9">
        <v>41</v>
      </c>
      <c r="E40" s="9">
        <v>47</v>
      </c>
      <c r="F40" s="9">
        <v>22</v>
      </c>
      <c r="G40" s="9">
        <v>0</v>
      </c>
      <c r="H40" s="9">
        <v>15</v>
      </c>
      <c r="I40" s="9">
        <v>2</v>
      </c>
      <c r="J40" s="9"/>
      <c r="K40" s="9">
        <v>9</v>
      </c>
      <c r="L40" s="15"/>
      <c r="M40" s="15"/>
      <c r="N40" s="15"/>
      <c r="O40" s="15"/>
      <c r="P40" s="15"/>
      <c r="Q40" s="15"/>
      <c r="R40" s="9">
        <v>247</v>
      </c>
      <c r="S40" s="15"/>
      <c r="T40" s="20">
        <f t="shared" si="0"/>
        <v>196</v>
      </c>
      <c r="U40" s="20">
        <f t="shared" si="1"/>
        <v>170</v>
      </c>
      <c r="V40" s="20">
        <f t="shared" si="3"/>
        <v>9</v>
      </c>
      <c r="W40" s="20">
        <f t="shared" si="4"/>
        <v>0</v>
      </c>
      <c r="X40" s="20">
        <f t="shared" si="5"/>
        <v>0</v>
      </c>
      <c r="Y40" s="45">
        <f t="shared" si="2"/>
        <v>17</v>
      </c>
      <c r="AA40" s="9"/>
    </row>
    <row r="41" spans="1:27" x14ac:dyDescent="0.3">
      <c r="A41" s="7" t="s">
        <v>60</v>
      </c>
      <c r="B41" s="9"/>
      <c r="C41" s="9">
        <v>57</v>
      </c>
      <c r="D41" s="9">
        <v>23</v>
      </c>
      <c r="E41" s="9">
        <v>37</v>
      </c>
      <c r="F41" s="9">
        <v>30</v>
      </c>
      <c r="G41" s="9">
        <v>1</v>
      </c>
      <c r="H41" s="9">
        <v>5</v>
      </c>
      <c r="I41" s="9">
        <v>1</v>
      </c>
      <c r="J41" s="9"/>
      <c r="K41" s="9">
        <v>12</v>
      </c>
      <c r="L41" s="15"/>
      <c r="M41" s="15"/>
      <c r="N41" s="15"/>
      <c r="O41" s="15"/>
      <c r="P41" s="15"/>
      <c r="Q41" s="15"/>
      <c r="R41" s="9">
        <v>257</v>
      </c>
      <c r="S41" s="15"/>
      <c r="T41" s="20">
        <f t="shared" si="0"/>
        <v>166</v>
      </c>
      <c r="U41" s="20">
        <f t="shared" si="1"/>
        <v>147</v>
      </c>
      <c r="V41" s="20">
        <f t="shared" si="3"/>
        <v>12</v>
      </c>
      <c r="W41" s="20">
        <f t="shared" si="4"/>
        <v>0</v>
      </c>
      <c r="X41" s="20">
        <f t="shared" si="5"/>
        <v>0</v>
      </c>
      <c r="Y41" s="45">
        <f t="shared" si="2"/>
        <v>7</v>
      </c>
      <c r="AA41" s="9"/>
    </row>
    <row r="42" spans="1:27" x14ac:dyDescent="0.3">
      <c r="A42" s="7" t="s">
        <v>61</v>
      </c>
      <c r="B42" s="9"/>
      <c r="C42" s="9">
        <v>49</v>
      </c>
      <c r="D42" s="9">
        <v>9</v>
      </c>
      <c r="E42" s="9">
        <v>51</v>
      </c>
      <c r="F42" s="9">
        <v>9</v>
      </c>
      <c r="G42" s="9">
        <v>3</v>
      </c>
      <c r="H42" s="9">
        <v>13</v>
      </c>
      <c r="I42" s="9">
        <v>1</v>
      </c>
      <c r="J42" s="9"/>
      <c r="K42" s="9">
        <v>20</v>
      </c>
      <c r="L42" s="15"/>
      <c r="M42" s="15"/>
      <c r="N42" s="15"/>
      <c r="O42" s="15"/>
      <c r="P42" s="15"/>
      <c r="Q42" s="15"/>
      <c r="R42" s="9">
        <v>257</v>
      </c>
      <c r="S42" s="15"/>
      <c r="T42" s="20">
        <f t="shared" si="0"/>
        <v>155</v>
      </c>
      <c r="U42" s="20">
        <f t="shared" si="1"/>
        <v>118</v>
      </c>
      <c r="V42" s="20">
        <f t="shared" si="3"/>
        <v>20</v>
      </c>
      <c r="W42" s="20">
        <f t="shared" si="4"/>
        <v>0</v>
      </c>
      <c r="X42" s="20">
        <f t="shared" si="5"/>
        <v>0</v>
      </c>
      <c r="Y42" s="45">
        <f t="shared" si="2"/>
        <v>17</v>
      </c>
      <c r="AA42" s="9"/>
    </row>
    <row r="43" spans="1:27" x14ac:dyDescent="0.3">
      <c r="A43" s="7" t="s">
        <v>62</v>
      </c>
      <c r="B43" s="9"/>
      <c r="C43" s="9">
        <v>37</v>
      </c>
      <c r="D43" s="9">
        <v>69</v>
      </c>
      <c r="E43" s="9">
        <v>41</v>
      </c>
      <c r="F43" s="9">
        <v>62</v>
      </c>
      <c r="G43" s="9">
        <v>2</v>
      </c>
      <c r="H43" s="9">
        <v>7</v>
      </c>
      <c r="I43" s="9">
        <v>5</v>
      </c>
      <c r="J43" s="9"/>
      <c r="K43" s="9">
        <v>15</v>
      </c>
      <c r="L43" s="15"/>
      <c r="M43" s="15"/>
      <c r="N43" s="15"/>
      <c r="O43" s="15"/>
      <c r="P43" s="15"/>
      <c r="Q43" s="15"/>
      <c r="R43" s="9">
        <v>231</v>
      </c>
      <c r="S43" s="15"/>
      <c r="T43" s="20">
        <f t="shared" si="0"/>
        <v>238</v>
      </c>
      <c r="U43" s="20">
        <f t="shared" si="1"/>
        <v>209</v>
      </c>
      <c r="V43" s="20">
        <f t="shared" si="3"/>
        <v>15</v>
      </c>
      <c r="W43" s="20">
        <f t="shared" si="4"/>
        <v>0</v>
      </c>
      <c r="X43" s="20">
        <f t="shared" si="5"/>
        <v>0</v>
      </c>
      <c r="Y43" s="45">
        <f t="shared" si="2"/>
        <v>14</v>
      </c>
      <c r="AA43" s="9"/>
    </row>
    <row r="44" spans="1:27" x14ac:dyDescent="0.3">
      <c r="A44" s="7" t="s">
        <v>63</v>
      </c>
      <c r="B44" s="9"/>
      <c r="C44" s="9">
        <v>0</v>
      </c>
      <c r="D44" s="9">
        <v>0</v>
      </c>
      <c r="E44" s="9">
        <v>0</v>
      </c>
      <c r="F44" s="9">
        <v>0</v>
      </c>
      <c r="G44" s="9"/>
      <c r="H44" s="9"/>
      <c r="I44" s="9"/>
      <c r="J44" s="9"/>
      <c r="K44" s="9"/>
      <c r="L44" s="15"/>
      <c r="M44" s="15"/>
      <c r="N44" s="15"/>
      <c r="O44" s="15"/>
      <c r="P44" s="15"/>
      <c r="Q44" s="15"/>
      <c r="R44" s="9"/>
      <c r="S44" s="15"/>
      <c r="T44" s="20">
        <f t="shared" si="0"/>
        <v>0</v>
      </c>
      <c r="U44" s="20">
        <f t="shared" si="1"/>
        <v>0</v>
      </c>
      <c r="V44" s="20">
        <f t="shared" si="3"/>
        <v>0</v>
      </c>
      <c r="W44" s="20">
        <f t="shared" si="4"/>
        <v>0</v>
      </c>
      <c r="X44" s="20">
        <f t="shared" si="5"/>
        <v>0</v>
      </c>
      <c r="Y44" s="45">
        <f t="shared" si="2"/>
        <v>0</v>
      </c>
      <c r="AA44" s="9"/>
    </row>
    <row r="45" spans="1:27" x14ac:dyDescent="0.3">
      <c r="A45" s="7" t="s">
        <v>64</v>
      </c>
      <c r="B45" s="9"/>
      <c r="C45" s="9">
        <v>0</v>
      </c>
      <c r="D45" s="9">
        <v>0</v>
      </c>
      <c r="E45" s="9">
        <v>0</v>
      </c>
      <c r="F45" s="9">
        <v>0</v>
      </c>
      <c r="G45" s="9"/>
      <c r="H45" s="9"/>
      <c r="I45" s="9"/>
      <c r="J45" s="9"/>
      <c r="K45" s="9"/>
      <c r="L45" s="15"/>
      <c r="M45" s="15"/>
      <c r="N45" s="15"/>
      <c r="O45" s="15"/>
      <c r="P45" s="15"/>
      <c r="Q45" s="15"/>
      <c r="R45" s="9"/>
      <c r="S45" s="15"/>
      <c r="T45" s="20">
        <f t="shared" si="0"/>
        <v>0</v>
      </c>
      <c r="U45" s="20">
        <f t="shared" si="1"/>
        <v>0</v>
      </c>
      <c r="V45" s="20">
        <f t="shared" si="3"/>
        <v>0</v>
      </c>
      <c r="W45" s="20">
        <f t="shared" si="4"/>
        <v>0</v>
      </c>
      <c r="X45" s="20">
        <f t="shared" si="5"/>
        <v>0</v>
      </c>
      <c r="Y45" s="45">
        <f t="shared" si="2"/>
        <v>0</v>
      </c>
      <c r="AA45" s="9"/>
    </row>
    <row r="46" spans="1:27" x14ac:dyDescent="0.3">
      <c r="A46" s="7" t="s">
        <v>65</v>
      </c>
      <c r="B46" s="9"/>
      <c r="C46" s="9">
        <v>64</v>
      </c>
      <c r="D46" s="9">
        <v>66</v>
      </c>
      <c r="E46" s="9">
        <v>65</v>
      </c>
      <c r="F46" s="9">
        <v>52</v>
      </c>
      <c r="G46" s="9">
        <v>3</v>
      </c>
      <c r="H46" s="9">
        <v>12</v>
      </c>
      <c r="I46" s="9">
        <v>5</v>
      </c>
      <c r="J46" s="9"/>
      <c r="K46" s="9">
        <v>15</v>
      </c>
      <c r="L46" s="15"/>
      <c r="M46" s="15"/>
      <c r="N46" s="15"/>
      <c r="O46" s="15"/>
      <c r="P46" s="15"/>
      <c r="Q46" s="15"/>
      <c r="R46" s="9">
        <v>286</v>
      </c>
      <c r="S46" s="15"/>
      <c r="T46" s="20">
        <f t="shared" si="0"/>
        <v>282</v>
      </c>
      <c r="U46" s="20">
        <f t="shared" si="1"/>
        <v>247</v>
      </c>
      <c r="V46" s="20">
        <f t="shared" si="3"/>
        <v>15</v>
      </c>
      <c r="W46" s="20">
        <f t="shared" si="4"/>
        <v>0</v>
      </c>
      <c r="X46" s="20">
        <f t="shared" si="5"/>
        <v>0</v>
      </c>
      <c r="Y46" s="45">
        <f t="shared" si="2"/>
        <v>20</v>
      </c>
      <c r="AA46" s="9"/>
    </row>
    <row r="47" spans="1:27" x14ac:dyDescent="0.3">
      <c r="A47" s="7" t="s">
        <v>66</v>
      </c>
      <c r="B47" s="9"/>
      <c r="C47" s="9">
        <v>47</v>
      </c>
      <c r="D47" s="9">
        <v>46</v>
      </c>
      <c r="E47" s="9">
        <v>40</v>
      </c>
      <c r="F47" s="9">
        <v>46</v>
      </c>
      <c r="G47" s="9">
        <v>1</v>
      </c>
      <c r="H47" s="9">
        <v>4</v>
      </c>
      <c r="I47" s="9">
        <v>4</v>
      </c>
      <c r="J47" s="9"/>
      <c r="K47" s="9">
        <v>16</v>
      </c>
      <c r="L47" s="15"/>
      <c r="M47" s="15"/>
      <c r="N47" s="15"/>
      <c r="O47" s="15"/>
      <c r="P47" s="15"/>
      <c r="Q47" s="15"/>
      <c r="R47" s="9">
        <v>321</v>
      </c>
      <c r="S47" s="15"/>
      <c r="T47" s="20">
        <f t="shared" si="0"/>
        <v>204</v>
      </c>
      <c r="U47" s="20">
        <f t="shared" si="1"/>
        <v>179</v>
      </c>
      <c r="V47" s="20">
        <f t="shared" si="3"/>
        <v>16</v>
      </c>
      <c r="W47" s="20">
        <f t="shared" si="4"/>
        <v>0</v>
      </c>
      <c r="X47" s="20">
        <f t="shared" si="5"/>
        <v>0</v>
      </c>
      <c r="Y47" s="45">
        <f t="shared" si="2"/>
        <v>9</v>
      </c>
      <c r="AA47" s="9"/>
    </row>
    <row r="48" spans="1:27" x14ac:dyDescent="0.3">
      <c r="A48" s="7" t="s">
        <v>67</v>
      </c>
      <c r="B48" s="9"/>
      <c r="C48" s="9">
        <v>87</v>
      </c>
      <c r="D48" s="9">
        <v>20</v>
      </c>
      <c r="E48" s="9">
        <v>84</v>
      </c>
      <c r="F48" s="9">
        <v>23</v>
      </c>
      <c r="G48" s="9">
        <v>1</v>
      </c>
      <c r="H48" s="9">
        <v>8</v>
      </c>
      <c r="I48" s="9">
        <v>4</v>
      </c>
      <c r="J48" s="9"/>
      <c r="K48" s="9">
        <v>10</v>
      </c>
      <c r="L48" s="15"/>
      <c r="M48" s="15"/>
      <c r="N48" s="15"/>
      <c r="O48" s="15"/>
      <c r="P48" s="15"/>
      <c r="Q48" s="15"/>
      <c r="R48" s="9">
        <v>298</v>
      </c>
      <c r="S48" s="15"/>
      <c r="T48" s="20">
        <f t="shared" si="0"/>
        <v>237</v>
      </c>
      <c r="U48" s="20">
        <f t="shared" si="1"/>
        <v>214</v>
      </c>
      <c r="V48" s="20">
        <f t="shared" si="3"/>
        <v>10</v>
      </c>
      <c r="W48" s="20">
        <f t="shared" si="4"/>
        <v>0</v>
      </c>
      <c r="X48" s="20">
        <f t="shared" si="5"/>
        <v>0</v>
      </c>
      <c r="Y48" s="45">
        <f t="shared" si="2"/>
        <v>13</v>
      </c>
      <c r="AA48" s="9"/>
    </row>
    <row r="49" spans="1:27" x14ac:dyDescent="0.3">
      <c r="A49" s="7" t="s">
        <v>68</v>
      </c>
      <c r="B49" s="9"/>
      <c r="C49" s="9">
        <v>0</v>
      </c>
      <c r="D49" s="9">
        <v>7</v>
      </c>
      <c r="E49" s="9">
        <v>0</v>
      </c>
      <c r="F49" s="9">
        <v>9</v>
      </c>
      <c r="G49" s="9"/>
      <c r="H49" s="9">
        <v>2</v>
      </c>
      <c r="I49" s="9">
        <v>2</v>
      </c>
      <c r="J49" s="9"/>
      <c r="K49" s="9">
        <v>10</v>
      </c>
      <c r="L49" s="15"/>
      <c r="M49" s="15"/>
      <c r="N49" s="15"/>
      <c r="O49" s="15"/>
      <c r="P49" s="15"/>
      <c r="Q49" s="15"/>
      <c r="R49" s="9">
        <v>216</v>
      </c>
      <c r="S49" s="15"/>
      <c r="T49" s="20">
        <f t="shared" si="0"/>
        <v>30</v>
      </c>
      <c r="U49" s="20">
        <f t="shared" si="1"/>
        <v>16</v>
      </c>
      <c r="V49" s="20">
        <f t="shared" si="3"/>
        <v>10</v>
      </c>
      <c r="W49" s="20">
        <f t="shared" si="4"/>
        <v>0</v>
      </c>
      <c r="X49" s="20">
        <f t="shared" si="5"/>
        <v>0</v>
      </c>
      <c r="Y49" s="45">
        <f t="shared" si="2"/>
        <v>4</v>
      </c>
      <c r="AA49" s="9"/>
    </row>
    <row r="50" spans="1:27" x14ac:dyDescent="0.3">
      <c r="A50" s="7" t="s">
        <v>69</v>
      </c>
      <c r="B50" s="9"/>
      <c r="C50" s="9"/>
      <c r="D50" s="9">
        <v>53</v>
      </c>
      <c r="E50" s="9"/>
      <c r="F50" s="9">
        <v>37</v>
      </c>
      <c r="G50" s="9">
        <v>0</v>
      </c>
      <c r="H50" s="9">
        <v>12</v>
      </c>
      <c r="I50" s="9">
        <v>4</v>
      </c>
      <c r="J50" s="9"/>
      <c r="K50" s="9">
        <v>9</v>
      </c>
      <c r="L50" s="15"/>
      <c r="M50" s="15"/>
      <c r="N50" s="15"/>
      <c r="O50" s="15"/>
      <c r="P50" s="15"/>
      <c r="Q50" s="15"/>
      <c r="R50" s="9">
        <v>241</v>
      </c>
      <c r="S50" s="15"/>
      <c r="T50" s="20">
        <f t="shared" si="0"/>
        <v>115</v>
      </c>
      <c r="U50" s="20">
        <f t="shared" si="1"/>
        <v>90</v>
      </c>
      <c r="V50" s="20">
        <v>52</v>
      </c>
      <c r="W50" s="20">
        <f t="shared" si="4"/>
        <v>0</v>
      </c>
      <c r="X50" s="20">
        <f t="shared" si="5"/>
        <v>0</v>
      </c>
      <c r="Y50" s="45">
        <v>189</v>
      </c>
      <c r="AA50" s="9"/>
    </row>
    <row r="51" spans="1:27" x14ac:dyDescent="0.3">
      <c r="A51" s="7" t="s">
        <v>70</v>
      </c>
      <c r="B51" s="9"/>
      <c r="C51" s="9"/>
      <c r="D51" s="9">
        <v>60</v>
      </c>
      <c r="E51" s="9"/>
      <c r="F51" s="9">
        <v>50</v>
      </c>
      <c r="G51" s="9"/>
      <c r="H51" s="9">
        <v>12</v>
      </c>
      <c r="I51" s="9">
        <v>4</v>
      </c>
      <c r="J51" s="9"/>
      <c r="K51" s="9">
        <v>2</v>
      </c>
      <c r="L51" s="15"/>
      <c r="M51" s="15"/>
      <c r="N51" s="15"/>
      <c r="O51" s="15"/>
      <c r="P51" s="15"/>
      <c r="Q51" s="15"/>
      <c r="R51" s="9">
        <v>173</v>
      </c>
      <c r="S51" s="15"/>
      <c r="T51" s="20">
        <f t="shared" si="0"/>
        <v>128</v>
      </c>
      <c r="U51" s="20">
        <f t="shared" si="1"/>
        <v>110</v>
      </c>
      <c r="V51" s="20">
        <f t="shared" si="3"/>
        <v>2</v>
      </c>
      <c r="W51" s="20">
        <f t="shared" si="4"/>
        <v>0</v>
      </c>
      <c r="X51" s="20">
        <f t="shared" si="5"/>
        <v>0</v>
      </c>
      <c r="Y51" s="45">
        <f t="shared" si="2"/>
        <v>16</v>
      </c>
      <c r="AA51" s="9"/>
    </row>
    <row r="52" spans="1:27" x14ac:dyDescent="0.3">
      <c r="A52" s="7" t="s">
        <v>71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15"/>
      <c r="M52" s="15"/>
      <c r="N52" s="15"/>
      <c r="O52" s="15"/>
      <c r="P52" s="15"/>
      <c r="Q52" s="15"/>
      <c r="R52" s="9"/>
      <c r="S52" s="15"/>
      <c r="T52" s="20">
        <f t="shared" si="0"/>
        <v>0</v>
      </c>
      <c r="U52" s="20">
        <f t="shared" si="1"/>
        <v>0</v>
      </c>
      <c r="V52" s="20">
        <f t="shared" si="3"/>
        <v>0</v>
      </c>
      <c r="W52" s="20">
        <f t="shared" si="4"/>
        <v>0</v>
      </c>
      <c r="X52" s="20">
        <f t="shared" si="5"/>
        <v>0</v>
      </c>
      <c r="Y52" s="45">
        <f t="shared" si="2"/>
        <v>0</v>
      </c>
      <c r="AA52" s="9"/>
    </row>
    <row r="53" spans="1:27" x14ac:dyDescent="0.3">
      <c r="A53" s="7" t="s">
        <v>72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15"/>
      <c r="M53" s="15"/>
      <c r="N53" s="15"/>
      <c r="O53" s="15"/>
      <c r="P53" s="15"/>
      <c r="Q53" s="15"/>
      <c r="R53" s="9"/>
      <c r="S53" s="15"/>
      <c r="T53" s="20">
        <f t="shared" si="0"/>
        <v>0</v>
      </c>
      <c r="U53" s="20">
        <f t="shared" si="1"/>
        <v>0</v>
      </c>
      <c r="V53" s="20">
        <f t="shared" si="3"/>
        <v>0</v>
      </c>
      <c r="W53" s="20">
        <f t="shared" si="4"/>
        <v>0</v>
      </c>
      <c r="X53" s="20">
        <f t="shared" si="5"/>
        <v>0</v>
      </c>
      <c r="Y53" s="45">
        <f t="shared" si="2"/>
        <v>0</v>
      </c>
      <c r="AA53" s="9"/>
    </row>
    <row r="54" spans="1:27" x14ac:dyDescent="0.3">
      <c r="A54" s="7" t="s">
        <v>73</v>
      </c>
      <c r="B54" s="15">
        <f t="shared" ref="B54:Y54" si="6">SUM(B2:B53)</f>
        <v>0</v>
      </c>
      <c r="C54" s="15">
        <f t="shared" si="6"/>
        <v>1333</v>
      </c>
      <c r="D54" s="15">
        <f>SUM(D2:D53)</f>
        <v>1112</v>
      </c>
      <c r="E54" s="15">
        <f t="shared" si="6"/>
        <v>1251</v>
      </c>
      <c r="F54" s="15">
        <f t="shared" si="6"/>
        <v>1035</v>
      </c>
      <c r="G54" s="15">
        <f t="shared" si="6"/>
        <v>81</v>
      </c>
      <c r="H54" s="15">
        <f t="shared" si="6"/>
        <v>263</v>
      </c>
      <c r="I54" s="15">
        <f t="shared" si="6"/>
        <v>78</v>
      </c>
      <c r="J54" s="15">
        <f t="shared" si="6"/>
        <v>0</v>
      </c>
      <c r="K54" s="15">
        <f t="shared" si="6"/>
        <v>343</v>
      </c>
      <c r="L54" s="15">
        <f t="shared" si="6"/>
        <v>0</v>
      </c>
      <c r="M54" s="15">
        <f t="shared" si="6"/>
        <v>0</v>
      </c>
      <c r="N54" s="15">
        <f t="shared" si="6"/>
        <v>0</v>
      </c>
      <c r="O54" s="15">
        <f t="shared" si="6"/>
        <v>0</v>
      </c>
      <c r="P54" s="15">
        <f t="shared" si="6"/>
        <v>0</v>
      </c>
      <c r="Q54" s="15">
        <f t="shared" si="6"/>
        <v>0</v>
      </c>
      <c r="R54" s="15">
        <f t="shared" si="6"/>
        <v>4194</v>
      </c>
      <c r="S54" s="15">
        <f t="shared" si="6"/>
        <v>0</v>
      </c>
      <c r="T54" s="7">
        <f t="shared" si="6"/>
        <v>5496</v>
      </c>
      <c r="U54" s="7">
        <f t="shared" si="6"/>
        <v>4731</v>
      </c>
      <c r="V54" s="7">
        <f t="shared" si="6"/>
        <v>386</v>
      </c>
      <c r="W54" s="7">
        <f t="shared" si="6"/>
        <v>0</v>
      </c>
      <c r="X54" s="7">
        <f t="shared" si="6"/>
        <v>0</v>
      </c>
      <c r="Y54" s="7">
        <f t="shared" si="6"/>
        <v>2416</v>
      </c>
      <c r="AA54" s="15">
        <f>SUM(AA2:AA53)</f>
        <v>0</v>
      </c>
    </row>
    <row r="56" spans="1:27" x14ac:dyDescent="0.3">
      <c r="C56" s="43"/>
      <c r="D56" s="43"/>
      <c r="E56" s="43"/>
      <c r="F56" s="43"/>
    </row>
    <row r="57" spans="1:27" x14ac:dyDescent="0.3">
      <c r="C57" s="43"/>
      <c r="E57" s="43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A57"/>
  <sheetViews>
    <sheetView zoomScale="85" zoomScaleNormal="85" workbookViewId="0">
      <pane xSplit="1" ySplit="1" topLeftCell="B29" activePane="bottomRight" state="frozen"/>
      <selection pane="topRight" activeCell="B1" sqref="B1"/>
      <selection pane="bottomLeft" activeCell="A2" sqref="A2"/>
      <selection pane="bottomRight" activeCell="B43" sqref="B43"/>
    </sheetView>
  </sheetViews>
  <sheetFormatPr baseColWidth="10" defaultColWidth="24" defaultRowHeight="14.4" x14ac:dyDescent="0.3"/>
  <cols>
    <col min="1" max="1" width="19.6640625" bestFit="1" customWidth="1"/>
    <col min="2" max="2" width="15.44140625" bestFit="1" customWidth="1"/>
    <col min="3" max="3" width="11.5546875" bestFit="1" customWidth="1"/>
    <col min="4" max="4" width="10.33203125" customWidth="1"/>
    <col min="5" max="5" width="11.5546875" bestFit="1" customWidth="1"/>
    <col min="6" max="6" width="14.6640625" customWidth="1"/>
    <col min="7" max="7" width="15.6640625" bestFit="1" customWidth="1"/>
    <col min="8" max="8" width="14.5546875" customWidth="1"/>
    <col min="9" max="9" width="15.6640625" bestFit="1" customWidth="1"/>
    <col min="10" max="10" width="12.5546875" customWidth="1"/>
    <col min="11" max="11" width="15.44140625" bestFit="1" customWidth="1"/>
    <col min="12" max="14" width="12.6640625" customWidth="1"/>
    <col min="15" max="15" width="16.33203125" customWidth="1"/>
    <col min="16" max="16" width="15.33203125" customWidth="1"/>
    <col min="17" max="17" width="11.5546875" customWidth="1"/>
    <col min="18" max="18" width="16.6640625" customWidth="1"/>
    <col min="19" max="19" width="10.33203125" bestFit="1" customWidth="1"/>
    <col min="20" max="20" width="13.33203125" customWidth="1"/>
    <col min="21" max="21" width="10.6640625" customWidth="1"/>
    <col min="22" max="22" width="10.33203125" bestFit="1" customWidth="1"/>
    <col min="23" max="23" width="11" bestFit="1" customWidth="1"/>
    <col min="24" max="25" width="6.6640625" bestFit="1" customWidth="1"/>
    <col min="27" max="27" width="15.44140625" bestFit="1" customWidth="1"/>
  </cols>
  <sheetData>
    <row r="1" spans="1:27" s="28" customFormat="1" ht="43.2" x14ac:dyDescent="0.3">
      <c r="A1" s="36" t="s">
        <v>83</v>
      </c>
      <c r="B1" s="36" t="s">
        <v>1</v>
      </c>
      <c r="C1" s="36" t="s">
        <v>130</v>
      </c>
      <c r="D1" s="36" t="s">
        <v>131</v>
      </c>
      <c r="E1" s="36" t="s">
        <v>129</v>
      </c>
      <c r="F1" s="36" t="s">
        <v>132</v>
      </c>
      <c r="G1" s="36" t="s">
        <v>2</v>
      </c>
      <c r="H1" s="36" t="s">
        <v>3</v>
      </c>
      <c r="I1" s="36" t="s">
        <v>4</v>
      </c>
      <c r="J1" s="36" t="s">
        <v>5</v>
      </c>
      <c r="K1" s="36" t="s">
        <v>6</v>
      </c>
      <c r="L1" s="36" t="s">
        <v>7</v>
      </c>
      <c r="M1" s="36" t="s">
        <v>8</v>
      </c>
      <c r="N1" s="36" t="s">
        <v>9</v>
      </c>
      <c r="O1" s="36" t="s">
        <v>10</v>
      </c>
      <c r="P1" s="36" t="s">
        <v>11</v>
      </c>
      <c r="Q1" s="36" t="s">
        <v>12</v>
      </c>
      <c r="R1" s="36" t="s">
        <v>13</v>
      </c>
      <c r="S1" s="36" t="s">
        <v>14</v>
      </c>
      <c r="T1" s="36" t="s">
        <v>15</v>
      </c>
      <c r="U1" s="36" t="s">
        <v>77</v>
      </c>
      <c r="V1" s="36" t="s">
        <v>16</v>
      </c>
      <c r="W1" s="36" t="s">
        <v>17</v>
      </c>
      <c r="X1" s="36" t="s">
        <v>18</v>
      </c>
      <c r="Y1" s="36" t="s">
        <v>19</v>
      </c>
      <c r="AA1" s="36" t="s">
        <v>20</v>
      </c>
    </row>
    <row r="2" spans="1:27" x14ac:dyDescent="0.3">
      <c r="A2" s="4" t="s">
        <v>21</v>
      </c>
      <c r="B2" s="9"/>
      <c r="C2" s="9">
        <v>0</v>
      </c>
      <c r="D2" s="9">
        <v>0</v>
      </c>
      <c r="E2" s="9">
        <v>0</v>
      </c>
      <c r="F2" s="9">
        <v>0</v>
      </c>
      <c r="G2" s="9">
        <v>0</v>
      </c>
      <c r="H2" s="9">
        <v>0</v>
      </c>
      <c r="I2" s="9">
        <v>0</v>
      </c>
      <c r="J2" s="9">
        <v>0</v>
      </c>
      <c r="K2" s="9">
        <v>0</v>
      </c>
      <c r="L2" s="9">
        <v>0</v>
      </c>
      <c r="M2" s="16">
        <v>0</v>
      </c>
      <c r="N2" s="16">
        <v>0</v>
      </c>
      <c r="O2" s="16">
        <v>0</v>
      </c>
      <c r="P2" s="16">
        <v>0</v>
      </c>
      <c r="Q2" s="16">
        <v>0</v>
      </c>
      <c r="R2" s="9">
        <v>0</v>
      </c>
      <c r="S2" s="9">
        <v>0</v>
      </c>
      <c r="T2" s="21">
        <f>SUM(C2:S2)-R2</f>
        <v>0</v>
      </c>
      <c r="U2" s="21">
        <f>C2+D2+E2+F2</f>
        <v>0</v>
      </c>
      <c r="V2" s="21">
        <f t="shared" ref="V2:V14" si="0">K2</f>
        <v>0</v>
      </c>
      <c r="W2" s="21">
        <f t="shared" ref="W2:W14" si="1">M2+N2</f>
        <v>0</v>
      </c>
      <c r="X2" s="21">
        <f t="shared" ref="X2:X14" si="2">L2+S2</f>
        <v>0</v>
      </c>
      <c r="Y2" s="21">
        <f t="shared" ref="Y2:Y14" si="3">G2+H2+I2+J2+O2+P2+Q2</f>
        <v>0</v>
      </c>
      <c r="AA2" s="9"/>
    </row>
    <row r="3" spans="1:27" x14ac:dyDescent="0.3">
      <c r="A3" s="4" t="s">
        <v>22</v>
      </c>
      <c r="B3" s="9"/>
      <c r="C3" s="9">
        <v>0</v>
      </c>
      <c r="D3" s="9">
        <v>0</v>
      </c>
      <c r="E3" s="9">
        <v>0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16">
        <v>0</v>
      </c>
      <c r="N3" s="16">
        <v>0</v>
      </c>
      <c r="O3" s="16">
        <v>0</v>
      </c>
      <c r="P3" s="16">
        <v>0</v>
      </c>
      <c r="Q3" s="16">
        <v>0</v>
      </c>
      <c r="R3" s="9">
        <v>0</v>
      </c>
      <c r="S3" s="9">
        <v>0</v>
      </c>
      <c r="T3" s="21">
        <v>0</v>
      </c>
      <c r="U3" s="21">
        <f t="shared" ref="U3:U53" si="4">C3+D3+E3+F3</f>
        <v>0</v>
      </c>
      <c r="V3" s="21">
        <v>0</v>
      </c>
      <c r="W3" s="21">
        <v>0</v>
      </c>
      <c r="X3" s="21">
        <v>0</v>
      </c>
      <c r="Y3" s="21">
        <v>0</v>
      </c>
      <c r="AA3" s="9"/>
    </row>
    <row r="4" spans="1:27" x14ac:dyDescent="0.3">
      <c r="A4" s="4" t="s">
        <v>23</v>
      </c>
      <c r="B4" s="9"/>
      <c r="C4" s="9">
        <v>0</v>
      </c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16">
        <v>0</v>
      </c>
      <c r="N4" s="16">
        <v>0</v>
      </c>
      <c r="O4" s="16">
        <v>0</v>
      </c>
      <c r="P4" s="16">
        <v>0</v>
      </c>
      <c r="Q4" s="16">
        <v>0</v>
      </c>
      <c r="R4" s="9">
        <v>0</v>
      </c>
      <c r="S4" s="9">
        <v>0</v>
      </c>
      <c r="T4" s="21">
        <f t="shared" ref="T4:T35" si="5">SUM(C4:S4)-R4</f>
        <v>0</v>
      </c>
      <c r="U4" s="21">
        <f t="shared" si="4"/>
        <v>0</v>
      </c>
      <c r="V4" s="21">
        <f t="shared" si="0"/>
        <v>0</v>
      </c>
      <c r="W4" s="21">
        <f t="shared" si="1"/>
        <v>0</v>
      </c>
      <c r="X4" s="21">
        <f t="shared" si="2"/>
        <v>0</v>
      </c>
      <c r="Y4" s="21">
        <f t="shared" si="3"/>
        <v>0</v>
      </c>
      <c r="AA4" s="9"/>
    </row>
    <row r="5" spans="1:27" x14ac:dyDescent="0.3">
      <c r="A5" s="4" t="s">
        <v>24</v>
      </c>
      <c r="B5" s="9"/>
      <c r="C5" s="9">
        <v>0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16"/>
      <c r="N5" s="16"/>
      <c r="O5" s="16"/>
      <c r="P5" s="16"/>
      <c r="Q5" s="16"/>
      <c r="R5" s="9">
        <v>0</v>
      </c>
      <c r="S5" s="9">
        <v>0</v>
      </c>
      <c r="T5" s="21">
        <f t="shared" si="5"/>
        <v>0</v>
      </c>
      <c r="U5" s="21">
        <f t="shared" si="4"/>
        <v>0</v>
      </c>
      <c r="V5" s="21">
        <f t="shared" si="0"/>
        <v>0</v>
      </c>
      <c r="W5" s="21">
        <f t="shared" si="1"/>
        <v>0</v>
      </c>
      <c r="X5" s="21">
        <f t="shared" si="2"/>
        <v>0</v>
      </c>
      <c r="Y5" s="21">
        <f t="shared" si="3"/>
        <v>0</v>
      </c>
      <c r="AA5" s="9"/>
    </row>
    <row r="6" spans="1:27" x14ac:dyDescent="0.3">
      <c r="A6" s="4" t="s">
        <v>25</v>
      </c>
      <c r="B6" s="9"/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16"/>
      <c r="N6" s="16"/>
      <c r="O6" s="16"/>
      <c r="P6" s="16"/>
      <c r="Q6" s="16"/>
      <c r="R6" s="9">
        <v>0</v>
      </c>
      <c r="S6" s="9">
        <v>0</v>
      </c>
      <c r="T6" s="21">
        <f t="shared" si="5"/>
        <v>0</v>
      </c>
      <c r="U6" s="21">
        <f t="shared" si="4"/>
        <v>0</v>
      </c>
      <c r="V6" s="21">
        <f t="shared" si="0"/>
        <v>0</v>
      </c>
      <c r="W6" s="21">
        <f t="shared" si="1"/>
        <v>0</v>
      </c>
      <c r="X6" s="21">
        <f t="shared" si="2"/>
        <v>0</v>
      </c>
      <c r="Y6" s="21">
        <f t="shared" si="3"/>
        <v>0</v>
      </c>
      <c r="AA6" s="9"/>
    </row>
    <row r="7" spans="1:27" x14ac:dyDescent="0.3">
      <c r="A7" s="4" t="s">
        <v>26</v>
      </c>
      <c r="B7" s="9"/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16"/>
      <c r="N7" s="16"/>
      <c r="O7" s="16"/>
      <c r="P7" s="16"/>
      <c r="Q7" s="16"/>
      <c r="R7" s="9">
        <v>0</v>
      </c>
      <c r="S7" s="9">
        <v>0</v>
      </c>
      <c r="T7" s="21">
        <f t="shared" si="5"/>
        <v>0</v>
      </c>
      <c r="U7" s="21">
        <f t="shared" si="4"/>
        <v>0</v>
      </c>
      <c r="V7" s="21">
        <f t="shared" si="0"/>
        <v>0</v>
      </c>
      <c r="W7" s="21">
        <f t="shared" si="1"/>
        <v>0</v>
      </c>
      <c r="X7" s="21">
        <f t="shared" si="2"/>
        <v>0</v>
      </c>
      <c r="Y7" s="21">
        <f t="shared" si="3"/>
        <v>0</v>
      </c>
      <c r="AA7" s="9"/>
    </row>
    <row r="8" spans="1:27" x14ac:dyDescent="0.3">
      <c r="A8" s="4" t="s">
        <v>27</v>
      </c>
      <c r="B8" s="9"/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16"/>
      <c r="N8" s="16"/>
      <c r="O8" s="16"/>
      <c r="P8" s="16"/>
      <c r="Q8" s="16"/>
      <c r="R8" s="9">
        <v>0</v>
      </c>
      <c r="S8" s="9">
        <v>0</v>
      </c>
      <c r="T8" s="21">
        <f t="shared" si="5"/>
        <v>0</v>
      </c>
      <c r="U8" s="21">
        <f t="shared" si="4"/>
        <v>0</v>
      </c>
      <c r="V8" s="21">
        <f t="shared" si="0"/>
        <v>0</v>
      </c>
      <c r="W8" s="21">
        <f t="shared" si="1"/>
        <v>0</v>
      </c>
      <c r="X8" s="21">
        <f t="shared" si="2"/>
        <v>0</v>
      </c>
      <c r="Y8" s="21">
        <f t="shared" si="3"/>
        <v>0</v>
      </c>
      <c r="AA8" s="9"/>
    </row>
    <row r="9" spans="1:27" x14ac:dyDescent="0.3">
      <c r="A9" s="4" t="s">
        <v>28</v>
      </c>
      <c r="B9" s="9"/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16"/>
      <c r="N9" s="16"/>
      <c r="O9" s="16"/>
      <c r="P9" s="16"/>
      <c r="Q9" s="16"/>
      <c r="R9" s="9">
        <v>0</v>
      </c>
      <c r="S9" s="9">
        <v>0</v>
      </c>
      <c r="T9" s="21">
        <f t="shared" si="5"/>
        <v>0</v>
      </c>
      <c r="U9" s="21">
        <f t="shared" si="4"/>
        <v>0</v>
      </c>
      <c r="V9" s="21">
        <f t="shared" si="0"/>
        <v>0</v>
      </c>
      <c r="W9" s="21">
        <f t="shared" si="1"/>
        <v>0</v>
      </c>
      <c r="X9" s="21">
        <f t="shared" si="2"/>
        <v>0</v>
      </c>
      <c r="Y9" s="21">
        <f t="shared" si="3"/>
        <v>0</v>
      </c>
      <c r="AA9" s="9"/>
    </row>
    <row r="10" spans="1:27" x14ac:dyDescent="0.3">
      <c r="A10" s="4" t="s">
        <v>29</v>
      </c>
      <c r="B10" s="9"/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16"/>
      <c r="N10" s="16"/>
      <c r="O10" s="16"/>
      <c r="P10" s="16"/>
      <c r="Q10" s="16"/>
      <c r="R10" s="9">
        <v>0</v>
      </c>
      <c r="S10" s="9">
        <v>0</v>
      </c>
      <c r="T10" s="21">
        <f t="shared" si="5"/>
        <v>0</v>
      </c>
      <c r="U10" s="21">
        <f t="shared" si="4"/>
        <v>0</v>
      </c>
      <c r="V10" s="21">
        <f t="shared" si="0"/>
        <v>0</v>
      </c>
      <c r="W10" s="21">
        <f t="shared" si="1"/>
        <v>0</v>
      </c>
      <c r="X10" s="21">
        <f t="shared" si="2"/>
        <v>0</v>
      </c>
      <c r="Y10" s="21">
        <f t="shared" si="3"/>
        <v>0</v>
      </c>
      <c r="AA10" s="9"/>
    </row>
    <row r="11" spans="1:27" x14ac:dyDescent="0.3">
      <c r="A11" s="4" t="s">
        <v>30</v>
      </c>
      <c r="B11" s="9"/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16"/>
      <c r="N11" s="16"/>
      <c r="O11" s="16"/>
      <c r="P11" s="16"/>
      <c r="Q11" s="16"/>
      <c r="R11" s="9">
        <v>0</v>
      </c>
      <c r="S11" s="9">
        <v>0</v>
      </c>
      <c r="T11" s="21">
        <f t="shared" si="5"/>
        <v>0</v>
      </c>
      <c r="U11" s="21">
        <f t="shared" si="4"/>
        <v>0</v>
      </c>
      <c r="V11" s="21">
        <f t="shared" si="0"/>
        <v>0</v>
      </c>
      <c r="W11" s="21">
        <f t="shared" si="1"/>
        <v>0</v>
      </c>
      <c r="X11" s="21">
        <f t="shared" si="2"/>
        <v>0</v>
      </c>
      <c r="Y11" s="21">
        <f t="shared" si="3"/>
        <v>0</v>
      </c>
      <c r="AA11" s="9"/>
    </row>
    <row r="12" spans="1:27" x14ac:dyDescent="0.3">
      <c r="A12" s="4" t="s">
        <v>31</v>
      </c>
      <c r="B12" s="9"/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16"/>
      <c r="N12" s="16"/>
      <c r="O12" s="16"/>
      <c r="P12" s="16"/>
      <c r="Q12" s="16"/>
      <c r="R12" s="9">
        <v>0</v>
      </c>
      <c r="S12" s="9">
        <v>0</v>
      </c>
      <c r="T12" s="21">
        <f t="shared" si="5"/>
        <v>0</v>
      </c>
      <c r="U12" s="21">
        <f t="shared" si="4"/>
        <v>0</v>
      </c>
      <c r="V12" s="21">
        <f t="shared" si="0"/>
        <v>0</v>
      </c>
      <c r="W12" s="21">
        <f t="shared" si="1"/>
        <v>0</v>
      </c>
      <c r="X12" s="21">
        <f t="shared" si="2"/>
        <v>0</v>
      </c>
      <c r="Y12" s="21">
        <f t="shared" si="3"/>
        <v>0</v>
      </c>
      <c r="AA12" s="9"/>
    </row>
    <row r="13" spans="1:27" x14ac:dyDescent="0.3">
      <c r="A13" s="4" t="s">
        <v>32</v>
      </c>
      <c r="B13" s="9"/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16"/>
      <c r="N13" s="16"/>
      <c r="O13" s="16"/>
      <c r="P13" s="16"/>
      <c r="Q13" s="16"/>
      <c r="R13" s="9">
        <v>0</v>
      </c>
      <c r="S13" s="9">
        <v>0</v>
      </c>
      <c r="T13" s="21">
        <f t="shared" si="5"/>
        <v>0</v>
      </c>
      <c r="U13" s="21">
        <f t="shared" si="4"/>
        <v>0</v>
      </c>
      <c r="V13" s="21">
        <f t="shared" si="0"/>
        <v>0</v>
      </c>
      <c r="W13" s="21">
        <f t="shared" si="1"/>
        <v>0</v>
      </c>
      <c r="X13" s="21">
        <f t="shared" si="2"/>
        <v>0</v>
      </c>
      <c r="Y13" s="21">
        <f t="shared" si="3"/>
        <v>0</v>
      </c>
      <c r="AA13" s="9"/>
    </row>
    <row r="14" spans="1:27" x14ac:dyDescent="0.3">
      <c r="A14" s="4" t="s">
        <v>33</v>
      </c>
      <c r="B14" s="9"/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6"/>
      <c r="N14" s="16"/>
      <c r="O14" s="16"/>
      <c r="P14" s="16"/>
      <c r="Q14" s="16"/>
      <c r="R14" s="9">
        <v>0</v>
      </c>
      <c r="S14" s="9">
        <v>0</v>
      </c>
      <c r="T14" s="21">
        <f t="shared" si="5"/>
        <v>0</v>
      </c>
      <c r="U14" s="21">
        <f t="shared" si="4"/>
        <v>0</v>
      </c>
      <c r="V14" s="21">
        <f t="shared" si="0"/>
        <v>0</v>
      </c>
      <c r="W14" s="21">
        <f t="shared" si="1"/>
        <v>0</v>
      </c>
      <c r="X14" s="21">
        <f t="shared" si="2"/>
        <v>0</v>
      </c>
      <c r="Y14" s="21">
        <f t="shared" si="3"/>
        <v>0</v>
      </c>
      <c r="AA14" s="9"/>
    </row>
    <row r="15" spans="1:27" x14ac:dyDescent="0.3">
      <c r="A15" s="4" t="s">
        <v>34</v>
      </c>
      <c r="B15" s="9"/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16"/>
      <c r="N15" s="16"/>
      <c r="O15" s="16"/>
      <c r="P15" s="16"/>
      <c r="Q15" s="16"/>
      <c r="R15" s="9">
        <v>0</v>
      </c>
      <c r="S15" s="9">
        <v>0</v>
      </c>
      <c r="T15" s="21">
        <f t="shared" si="5"/>
        <v>0</v>
      </c>
      <c r="U15" s="21">
        <f t="shared" si="4"/>
        <v>0</v>
      </c>
      <c r="V15" s="21">
        <f>K15</f>
        <v>0</v>
      </c>
      <c r="W15" s="21">
        <f>M15+N15</f>
        <v>0</v>
      </c>
      <c r="X15" s="21">
        <f>L15+S15</f>
        <v>0</v>
      </c>
      <c r="Y15" s="21">
        <f>G15+H15+I15+J15+O15+P15+Q15</f>
        <v>0</v>
      </c>
      <c r="AA15" s="9"/>
    </row>
    <row r="16" spans="1:27" x14ac:dyDescent="0.3">
      <c r="A16" s="4" t="s">
        <v>35</v>
      </c>
      <c r="B16" s="9"/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6"/>
      <c r="N16" s="16"/>
      <c r="O16" s="16"/>
      <c r="P16" s="16"/>
      <c r="Q16" s="16"/>
      <c r="R16" s="9">
        <v>0</v>
      </c>
      <c r="S16" s="9">
        <v>0</v>
      </c>
      <c r="T16" s="21">
        <f t="shared" si="5"/>
        <v>0</v>
      </c>
      <c r="U16" s="21">
        <f t="shared" si="4"/>
        <v>0</v>
      </c>
      <c r="V16" s="21">
        <f t="shared" ref="V16:V53" si="6">K16</f>
        <v>0</v>
      </c>
      <c r="W16" s="21">
        <f t="shared" ref="W16:W53" si="7">M16+N16</f>
        <v>0</v>
      </c>
      <c r="X16" s="21">
        <f t="shared" ref="X16:X53" si="8">L16+S16</f>
        <v>0</v>
      </c>
      <c r="Y16" s="21">
        <f t="shared" ref="Y16:Y53" si="9">G16+H16+I16+J16+O16+P16+Q16</f>
        <v>0</v>
      </c>
      <c r="AA16" s="9"/>
    </row>
    <row r="17" spans="1:27" x14ac:dyDescent="0.3">
      <c r="A17" s="4" t="s">
        <v>36</v>
      </c>
      <c r="B17" s="9"/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16"/>
      <c r="N17" s="16"/>
      <c r="O17" s="16"/>
      <c r="P17" s="16"/>
      <c r="Q17" s="16"/>
      <c r="R17" s="9">
        <v>0</v>
      </c>
      <c r="S17" s="9">
        <v>0</v>
      </c>
      <c r="T17" s="21">
        <f t="shared" si="5"/>
        <v>0</v>
      </c>
      <c r="U17" s="21">
        <f t="shared" si="4"/>
        <v>0</v>
      </c>
      <c r="V17" s="21">
        <f t="shared" si="6"/>
        <v>0</v>
      </c>
      <c r="W17" s="21">
        <f t="shared" si="7"/>
        <v>0</v>
      </c>
      <c r="X17" s="21">
        <f t="shared" si="8"/>
        <v>0</v>
      </c>
      <c r="Y17" s="21">
        <f t="shared" si="9"/>
        <v>0</v>
      </c>
      <c r="AA17" s="9"/>
    </row>
    <row r="18" spans="1:27" x14ac:dyDescent="0.3">
      <c r="A18" s="4" t="s">
        <v>37</v>
      </c>
      <c r="B18" s="9"/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6"/>
      <c r="N18" s="16"/>
      <c r="O18" s="16"/>
      <c r="P18" s="16"/>
      <c r="Q18" s="16"/>
      <c r="R18" s="9">
        <v>0</v>
      </c>
      <c r="S18" s="9">
        <v>0</v>
      </c>
      <c r="T18" s="21">
        <f t="shared" si="5"/>
        <v>0</v>
      </c>
      <c r="U18" s="21">
        <f t="shared" si="4"/>
        <v>0</v>
      </c>
      <c r="V18" s="21">
        <f t="shared" si="6"/>
        <v>0</v>
      </c>
      <c r="W18" s="21">
        <f t="shared" si="7"/>
        <v>0</v>
      </c>
      <c r="X18" s="21">
        <f t="shared" si="8"/>
        <v>0</v>
      </c>
      <c r="Y18" s="21">
        <f t="shared" si="9"/>
        <v>0</v>
      </c>
      <c r="AA18" s="9"/>
    </row>
    <row r="19" spans="1:27" x14ac:dyDescent="0.3">
      <c r="A19" s="4" t="s">
        <v>38</v>
      </c>
      <c r="B19" s="9"/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16"/>
      <c r="N19" s="16"/>
      <c r="O19" s="16"/>
      <c r="P19" s="16"/>
      <c r="Q19" s="16"/>
      <c r="R19" s="9">
        <v>0</v>
      </c>
      <c r="S19" s="9">
        <v>0</v>
      </c>
      <c r="T19" s="21">
        <f t="shared" si="5"/>
        <v>0</v>
      </c>
      <c r="U19" s="21">
        <f t="shared" si="4"/>
        <v>0</v>
      </c>
      <c r="V19" s="21">
        <f t="shared" si="6"/>
        <v>0</v>
      </c>
      <c r="W19" s="21">
        <f t="shared" si="7"/>
        <v>0</v>
      </c>
      <c r="X19" s="21">
        <f t="shared" si="8"/>
        <v>0</v>
      </c>
      <c r="Y19" s="21">
        <f t="shared" si="9"/>
        <v>0</v>
      </c>
      <c r="AA19" s="9"/>
    </row>
    <row r="20" spans="1:27" x14ac:dyDescent="0.3">
      <c r="A20" s="4" t="s">
        <v>39</v>
      </c>
      <c r="B20" s="9"/>
      <c r="C20" s="9">
        <v>61</v>
      </c>
      <c r="D20" s="9">
        <v>0</v>
      </c>
      <c r="E20" s="9">
        <v>60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16"/>
      <c r="N20" s="16"/>
      <c r="O20" s="16"/>
      <c r="P20" s="16"/>
      <c r="Q20" s="16"/>
      <c r="R20" s="9">
        <v>0</v>
      </c>
      <c r="S20" s="9">
        <v>0</v>
      </c>
      <c r="T20" s="21">
        <f t="shared" si="5"/>
        <v>121</v>
      </c>
      <c r="U20" s="21">
        <f t="shared" si="4"/>
        <v>121</v>
      </c>
      <c r="V20" s="21">
        <f t="shared" si="6"/>
        <v>0</v>
      </c>
      <c r="W20" s="21">
        <f t="shared" si="7"/>
        <v>0</v>
      </c>
      <c r="X20" s="21">
        <f t="shared" si="8"/>
        <v>0</v>
      </c>
      <c r="Y20" s="21">
        <f t="shared" si="9"/>
        <v>0</v>
      </c>
      <c r="AA20" s="9"/>
    </row>
    <row r="21" spans="1:27" x14ac:dyDescent="0.3">
      <c r="A21" s="4" t="s">
        <v>40</v>
      </c>
      <c r="B21" s="9"/>
      <c r="C21" s="9">
        <v>65</v>
      </c>
      <c r="D21" s="9">
        <v>1</v>
      </c>
      <c r="E21" s="9">
        <v>55</v>
      </c>
      <c r="F21" s="9">
        <v>2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16"/>
      <c r="N21" s="16"/>
      <c r="O21" s="16"/>
      <c r="P21" s="16"/>
      <c r="Q21" s="16"/>
      <c r="R21" s="9">
        <v>0</v>
      </c>
      <c r="S21" s="9">
        <v>0</v>
      </c>
      <c r="T21" s="21">
        <f t="shared" si="5"/>
        <v>123</v>
      </c>
      <c r="U21" s="21">
        <f t="shared" si="4"/>
        <v>123</v>
      </c>
      <c r="V21" s="21">
        <f t="shared" si="6"/>
        <v>0</v>
      </c>
      <c r="W21" s="21">
        <f t="shared" si="7"/>
        <v>0</v>
      </c>
      <c r="X21" s="21">
        <f t="shared" si="8"/>
        <v>0</v>
      </c>
      <c r="Y21" s="21">
        <f t="shared" si="9"/>
        <v>0</v>
      </c>
      <c r="AA21" s="9"/>
    </row>
    <row r="22" spans="1:27" x14ac:dyDescent="0.3">
      <c r="A22" s="4" t="s">
        <v>41</v>
      </c>
      <c r="B22" s="9"/>
      <c r="C22" s="9">
        <v>60</v>
      </c>
      <c r="D22" s="9">
        <v>14</v>
      </c>
      <c r="E22" s="9">
        <v>81</v>
      </c>
      <c r="F22" s="9">
        <v>36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6"/>
      <c r="N22" s="16"/>
      <c r="O22" s="16"/>
      <c r="P22" s="16"/>
      <c r="Q22" s="16"/>
      <c r="R22" s="9">
        <v>0</v>
      </c>
      <c r="S22" s="9">
        <v>0</v>
      </c>
      <c r="T22" s="21">
        <f t="shared" si="5"/>
        <v>191</v>
      </c>
      <c r="U22" s="21">
        <f t="shared" si="4"/>
        <v>191</v>
      </c>
      <c r="V22" s="21">
        <f t="shared" si="6"/>
        <v>0</v>
      </c>
      <c r="W22" s="21">
        <f t="shared" si="7"/>
        <v>0</v>
      </c>
      <c r="X22" s="21">
        <f t="shared" si="8"/>
        <v>0</v>
      </c>
      <c r="Y22" s="21">
        <f t="shared" si="9"/>
        <v>0</v>
      </c>
      <c r="AA22" s="9"/>
    </row>
    <row r="23" spans="1:27" x14ac:dyDescent="0.3">
      <c r="A23" s="4" t="s">
        <v>42</v>
      </c>
      <c r="B23" s="9"/>
      <c r="C23" s="9">
        <v>66</v>
      </c>
      <c r="D23" s="9">
        <v>28</v>
      </c>
      <c r="E23" s="9">
        <v>91</v>
      </c>
      <c r="F23" s="9">
        <v>44</v>
      </c>
      <c r="G23" s="9">
        <v>2</v>
      </c>
      <c r="H23" s="9">
        <v>2</v>
      </c>
      <c r="I23" s="9">
        <v>1</v>
      </c>
      <c r="J23" s="9">
        <v>0</v>
      </c>
      <c r="K23" s="9">
        <v>1</v>
      </c>
      <c r="L23" s="9">
        <v>0</v>
      </c>
      <c r="M23" s="16"/>
      <c r="N23" s="16"/>
      <c r="O23" s="16"/>
      <c r="P23" s="16"/>
      <c r="Q23" s="16"/>
      <c r="R23" s="9">
        <v>21</v>
      </c>
      <c r="S23" s="9">
        <v>0</v>
      </c>
      <c r="T23" s="21">
        <f t="shared" si="5"/>
        <v>235</v>
      </c>
      <c r="U23" s="21">
        <f t="shared" si="4"/>
        <v>229</v>
      </c>
      <c r="V23" s="21">
        <f t="shared" si="6"/>
        <v>1</v>
      </c>
      <c r="W23" s="21">
        <f t="shared" si="7"/>
        <v>0</v>
      </c>
      <c r="X23" s="21">
        <f t="shared" si="8"/>
        <v>0</v>
      </c>
      <c r="Y23" s="21">
        <f t="shared" si="9"/>
        <v>5</v>
      </c>
      <c r="AA23" s="9"/>
    </row>
    <row r="24" spans="1:27" x14ac:dyDescent="0.3">
      <c r="A24" s="4" t="s">
        <v>43</v>
      </c>
      <c r="B24" s="9"/>
      <c r="C24" s="9">
        <v>75</v>
      </c>
      <c r="D24" s="9">
        <v>27</v>
      </c>
      <c r="E24" s="9">
        <v>94</v>
      </c>
      <c r="F24" s="9">
        <v>37</v>
      </c>
      <c r="G24" s="9">
        <v>1</v>
      </c>
      <c r="H24" s="9">
        <v>0</v>
      </c>
      <c r="I24" s="9">
        <v>2</v>
      </c>
      <c r="J24" s="9">
        <v>0</v>
      </c>
      <c r="K24" s="9">
        <v>6</v>
      </c>
      <c r="L24" s="9">
        <v>0</v>
      </c>
      <c r="M24" s="16"/>
      <c r="N24" s="16"/>
      <c r="O24" s="16"/>
      <c r="P24" s="16"/>
      <c r="Q24" s="16"/>
      <c r="R24" s="9">
        <v>13</v>
      </c>
      <c r="S24" s="9">
        <v>0</v>
      </c>
      <c r="T24" s="21">
        <f t="shared" si="5"/>
        <v>242</v>
      </c>
      <c r="U24" s="21">
        <f t="shared" si="4"/>
        <v>233</v>
      </c>
      <c r="V24" s="21">
        <f t="shared" si="6"/>
        <v>6</v>
      </c>
      <c r="W24" s="21">
        <f t="shared" si="7"/>
        <v>0</v>
      </c>
      <c r="X24" s="21">
        <f t="shared" si="8"/>
        <v>0</v>
      </c>
      <c r="Y24" s="21">
        <f t="shared" si="9"/>
        <v>3</v>
      </c>
      <c r="AA24" s="9"/>
    </row>
    <row r="25" spans="1:27" x14ac:dyDescent="0.3">
      <c r="A25" s="4" t="s">
        <v>44</v>
      </c>
      <c r="B25" s="9"/>
      <c r="C25" s="9">
        <v>60</v>
      </c>
      <c r="D25" s="9">
        <v>20</v>
      </c>
      <c r="E25" s="9">
        <v>62</v>
      </c>
      <c r="F25" s="9">
        <v>28</v>
      </c>
      <c r="G25" s="9">
        <v>3</v>
      </c>
      <c r="H25" s="9">
        <v>0</v>
      </c>
      <c r="I25" s="9">
        <v>0</v>
      </c>
      <c r="J25" s="9">
        <v>0</v>
      </c>
      <c r="K25" s="9">
        <v>8</v>
      </c>
      <c r="L25" s="9">
        <v>0</v>
      </c>
      <c r="M25" s="16"/>
      <c r="N25" s="16"/>
      <c r="O25" s="16"/>
      <c r="P25" s="16"/>
      <c r="Q25" s="16"/>
      <c r="R25" s="9">
        <v>35</v>
      </c>
      <c r="S25" s="9">
        <v>1</v>
      </c>
      <c r="T25" s="21">
        <f t="shared" si="5"/>
        <v>182</v>
      </c>
      <c r="U25" s="21">
        <f t="shared" si="4"/>
        <v>170</v>
      </c>
      <c r="V25" s="21">
        <f t="shared" si="6"/>
        <v>8</v>
      </c>
      <c r="W25" s="21">
        <f t="shared" si="7"/>
        <v>0</v>
      </c>
      <c r="X25" s="21">
        <f t="shared" si="8"/>
        <v>1</v>
      </c>
      <c r="Y25" s="21">
        <f t="shared" si="9"/>
        <v>3</v>
      </c>
      <c r="AA25" s="9"/>
    </row>
    <row r="26" spans="1:27" x14ac:dyDescent="0.3">
      <c r="A26" s="4" t="s">
        <v>45</v>
      </c>
      <c r="B26" s="9"/>
      <c r="C26" s="9">
        <v>68</v>
      </c>
      <c r="D26" s="9">
        <v>46</v>
      </c>
      <c r="E26" s="9">
        <v>72</v>
      </c>
      <c r="F26" s="9">
        <v>55</v>
      </c>
      <c r="G26" s="9">
        <v>6</v>
      </c>
      <c r="H26" s="9">
        <v>6</v>
      </c>
      <c r="I26" s="9">
        <v>0</v>
      </c>
      <c r="J26" s="9">
        <v>0</v>
      </c>
      <c r="K26" s="9">
        <v>10</v>
      </c>
      <c r="L26" s="9">
        <v>3</v>
      </c>
      <c r="M26" s="16"/>
      <c r="N26" s="16"/>
      <c r="O26" s="16"/>
      <c r="P26" s="16"/>
      <c r="Q26" s="16"/>
      <c r="R26" s="9">
        <v>34</v>
      </c>
      <c r="S26" s="9">
        <v>2</v>
      </c>
      <c r="T26" s="21">
        <f t="shared" si="5"/>
        <v>268</v>
      </c>
      <c r="U26" s="21">
        <f t="shared" si="4"/>
        <v>241</v>
      </c>
      <c r="V26" s="21">
        <f t="shared" si="6"/>
        <v>10</v>
      </c>
      <c r="W26" s="21">
        <f t="shared" si="7"/>
        <v>0</v>
      </c>
      <c r="X26" s="21">
        <f t="shared" si="8"/>
        <v>5</v>
      </c>
      <c r="Y26" s="21">
        <f t="shared" si="9"/>
        <v>12</v>
      </c>
      <c r="AA26" s="9"/>
    </row>
    <row r="27" spans="1:27" x14ac:dyDescent="0.3">
      <c r="A27" s="4" t="s">
        <v>46</v>
      </c>
      <c r="B27" s="9"/>
      <c r="C27" s="9">
        <v>56</v>
      </c>
      <c r="D27" s="9">
        <v>40</v>
      </c>
      <c r="E27" s="9">
        <v>55</v>
      </c>
      <c r="F27" s="9">
        <v>51</v>
      </c>
      <c r="G27" s="9">
        <v>1</v>
      </c>
      <c r="H27" s="9">
        <v>15</v>
      </c>
      <c r="I27" s="9">
        <v>1</v>
      </c>
      <c r="J27" s="9">
        <v>0</v>
      </c>
      <c r="K27" s="9">
        <v>4</v>
      </c>
      <c r="L27" s="9">
        <v>0</v>
      </c>
      <c r="M27" s="16"/>
      <c r="N27" s="16"/>
      <c r="O27" s="16"/>
      <c r="P27" s="16"/>
      <c r="Q27" s="16"/>
      <c r="R27" s="9">
        <v>56</v>
      </c>
      <c r="S27" s="9">
        <v>0</v>
      </c>
      <c r="T27" s="21">
        <f t="shared" si="5"/>
        <v>223</v>
      </c>
      <c r="U27" s="21">
        <f t="shared" si="4"/>
        <v>202</v>
      </c>
      <c r="V27" s="21">
        <f t="shared" si="6"/>
        <v>4</v>
      </c>
      <c r="W27" s="21">
        <f t="shared" si="7"/>
        <v>0</v>
      </c>
      <c r="X27" s="21">
        <f t="shared" si="8"/>
        <v>0</v>
      </c>
      <c r="Y27" s="21">
        <f t="shared" si="9"/>
        <v>17</v>
      </c>
      <c r="AA27" s="9"/>
    </row>
    <row r="28" spans="1:27" x14ac:dyDescent="0.3">
      <c r="A28" s="4" t="s">
        <v>47</v>
      </c>
      <c r="B28" s="9"/>
      <c r="C28" s="9">
        <v>52</v>
      </c>
      <c r="D28" s="9">
        <v>58</v>
      </c>
      <c r="E28" s="9">
        <v>56</v>
      </c>
      <c r="F28" s="9">
        <v>63</v>
      </c>
      <c r="G28" s="9">
        <v>0</v>
      </c>
      <c r="H28" s="9">
        <v>4</v>
      </c>
      <c r="I28" s="9">
        <v>0</v>
      </c>
      <c r="J28" s="9">
        <v>0</v>
      </c>
      <c r="K28" s="9">
        <v>5</v>
      </c>
      <c r="L28" s="9">
        <v>0</v>
      </c>
      <c r="M28" s="16"/>
      <c r="N28" s="16"/>
      <c r="O28" s="16"/>
      <c r="P28" s="16"/>
      <c r="Q28" s="16"/>
      <c r="R28" s="9">
        <v>26</v>
      </c>
      <c r="S28" s="9">
        <v>0</v>
      </c>
      <c r="T28" s="21">
        <f t="shared" si="5"/>
        <v>238</v>
      </c>
      <c r="U28" s="21">
        <f t="shared" si="4"/>
        <v>229</v>
      </c>
      <c r="V28" s="21">
        <f t="shared" si="6"/>
        <v>5</v>
      </c>
      <c r="W28" s="21">
        <f t="shared" si="7"/>
        <v>0</v>
      </c>
      <c r="X28" s="21">
        <f t="shared" si="8"/>
        <v>0</v>
      </c>
      <c r="Y28" s="21">
        <f t="shared" si="9"/>
        <v>4</v>
      </c>
      <c r="AA28" s="9"/>
    </row>
    <row r="29" spans="1:27" x14ac:dyDescent="0.3">
      <c r="A29" s="4" t="s">
        <v>48</v>
      </c>
      <c r="B29" s="9"/>
      <c r="C29" s="9">
        <v>64</v>
      </c>
      <c r="D29" s="9">
        <v>53</v>
      </c>
      <c r="E29" s="9">
        <v>84</v>
      </c>
      <c r="F29" s="9">
        <v>51</v>
      </c>
      <c r="G29" s="9">
        <v>2</v>
      </c>
      <c r="H29" s="9">
        <v>6</v>
      </c>
      <c r="I29" s="9">
        <v>0</v>
      </c>
      <c r="J29" s="9">
        <v>0</v>
      </c>
      <c r="K29" s="9">
        <v>1</v>
      </c>
      <c r="L29" s="9">
        <v>3</v>
      </c>
      <c r="M29" s="16"/>
      <c r="N29" s="16"/>
      <c r="O29" s="16"/>
      <c r="P29" s="16"/>
      <c r="Q29" s="16"/>
      <c r="R29" s="9">
        <v>44</v>
      </c>
      <c r="S29" s="9">
        <v>1</v>
      </c>
      <c r="T29" s="21">
        <f t="shared" si="5"/>
        <v>265</v>
      </c>
      <c r="U29" s="21">
        <f t="shared" si="4"/>
        <v>252</v>
      </c>
      <c r="V29" s="21">
        <f t="shared" si="6"/>
        <v>1</v>
      </c>
      <c r="W29" s="21">
        <f t="shared" si="7"/>
        <v>0</v>
      </c>
      <c r="X29" s="21">
        <f t="shared" si="8"/>
        <v>4</v>
      </c>
      <c r="Y29" s="21">
        <f t="shared" si="9"/>
        <v>8</v>
      </c>
      <c r="AA29" s="9"/>
    </row>
    <row r="30" spans="1:27" x14ac:dyDescent="0.3">
      <c r="A30" s="4" t="s">
        <v>49</v>
      </c>
      <c r="B30" s="9"/>
      <c r="C30" s="9">
        <v>63</v>
      </c>
      <c r="D30" s="9">
        <v>49</v>
      </c>
      <c r="E30" s="9">
        <v>73</v>
      </c>
      <c r="F30" s="9">
        <v>63</v>
      </c>
      <c r="G30" s="9">
        <v>3</v>
      </c>
      <c r="H30" s="9">
        <v>3</v>
      </c>
      <c r="I30" s="9">
        <v>2</v>
      </c>
      <c r="J30" s="9">
        <v>0</v>
      </c>
      <c r="K30" s="9">
        <v>12</v>
      </c>
      <c r="L30" s="9">
        <v>0</v>
      </c>
      <c r="M30" s="16"/>
      <c r="N30" s="16"/>
      <c r="O30" s="16"/>
      <c r="P30" s="16"/>
      <c r="Q30" s="16"/>
      <c r="R30" s="9">
        <v>81</v>
      </c>
      <c r="S30" s="9">
        <v>0</v>
      </c>
      <c r="T30" s="21">
        <f t="shared" si="5"/>
        <v>268</v>
      </c>
      <c r="U30" s="21">
        <f t="shared" si="4"/>
        <v>248</v>
      </c>
      <c r="V30" s="21">
        <f t="shared" si="6"/>
        <v>12</v>
      </c>
      <c r="W30" s="21">
        <f t="shared" si="7"/>
        <v>0</v>
      </c>
      <c r="X30" s="21">
        <f t="shared" si="8"/>
        <v>0</v>
      </c>
      <c r="Y30" s="21">
        <f t="shared" si="9"/>
        <v>8</v>
      </c>
      <c r="AA30" s="9"/>
    </row>
    <row r="31" spans="1:27" x14ac:dyDescent="0.3">
      <c r="A31" s="4" t="s">
        <v>50</v>
      </c>
      <c r="B31" s="9"/>
      <c r="C31" s="9">
        <v>61</v>
      </c>
      <c r="D31" s="9">
        <v>54</v>
      </c>
      <c r="E31" s="9">
        <v>69</v>
      </c>
      <c r="F31" s="9">
        <v>64</v>
      </c>
      <c r="G31" s="9">
        <v>3</v>
      </c>
      <c r="H31" s="9">
        <v>11</v>
      </c>
      <c r="I31" s="9">
        <v>1</v>
      </c>
      <c r="J31" s="9">
        <v>0</v>
      </c>
      <c r="K31" s="9">
        <v>7</v>
      </c>
      <c r="L31" s="9">
        <v>0</v>
      </c>
      <c r="M31" s="16"/>
      <c r="N31" s="16"/>
      <c r="O31" s="16"/>
      <c r="P31" s="16"/>
      <c r="Q31" s="16"/>
      <c r="R31" s="9">
        <v>77</v>
      </c>
      <c r="S31" s="9">
        <v>0</v>
      </c>
      <c r="T31" s="21">
        <f t="shared" si="5"/>
        <v>270</v>
      </c>
      <c r="U31" s="21">
        <f t="shared" si="4"/>
        <v>248</v>
      </c>
      <c r="V31" s="21">
        <f t="shared" si="6"/>
        <v>7</v>
      </c>
      <c r="W31" s="21">
        <f t="shared" si="7"/>
        <v>0</v>
      </c>
      <c r="X31" s="21">
        <f t="shared" si="8"/>
        <v>0</v>
      </c>
      <c r="Y31" s="21">
        <f t="shared" si="9"/>
        <v>15</v>
      </c>
      <c r="AA31" s="9"/>
    </row>
    <row r="32" spans="1:27" x14ac:dyDescent="0.3">
      <c r="A32" s="4" t="s">
        <v>51</v>
      </c>
      <c r="B32" s="9"/>
      <c r="C32" s="9">
        <v>54</v>
      </c>
      <c r="D32" s="9">
        <v>37</v>
      </c>
      <c r="E32" s="9">
        <v>59</v>
      </c>
      <c r="F32" s="9">
        <v>56</v>
      </c>
      <c r="G32" s="9">
        <v>2</v>
      </c>
      <c r="H32" s="9">
        <v>16</v>
      </c>
      <c r="I32" s="9">
        <v>1</v>
      </c>
      <c r="J32" s="9">
        <v>0</v>
      </c>
      <c r="K32" s="9">
        <v>10</v>
      </c>
      <c r="L32" s="9">
        <v>0</v>
      </c>
      <c r="M32" s="16"/>
      <c r="N32" s="16"/>
      <c r="O32" s="16"/>
      <c r="P32" s="16"/>
      <c r="Q32" s="16"/>
      <c r="R32" s="9">
        <v>62</v>
      </c>
      <c r="S32" s="9">
        <v>0</v>
      </c>
      <c r="T32" s="21">
        <f t="shared" si="5"/>
        <v>235</v>
      </c>
      <c r="U32" s="21">
        <f t="shared" si="4"/>
        <v>206</v>
      </c>
      <c r="V32" s="21">
        <f t="shared" si="6"/>
        <v>10</v>
      </c>
      <c r="W32" s="21">
        <f t="shared" si="7"/>
        <v>0</v>
      </c>
      <c r="X32" s="21">
        <f t="shared" si="8"/>
        <v>0</v>
      </c>
      <c r="Y32" s="21">
        <f t="shared" si="9"/>
        <v>19</v>
      </c>
      <c r="AA32" s="9"/>
    </row>
    <row r="33" spans="1:27" x14ac:dyDescent="0.3">
      <c r="A33" s="4" t="s">
        <v>52</v>
      </c>
      <c r="B33" s="9"/>
      <c r="C33" s="9">
        <v>75</v>
      </c>
      <c r="D33" s="9">
        <v>70</v>
      </c>
      <c r="E33" s="9">
        <v>70</v>
      </c>
      <c r="F33" s="9">
        <v>60</v>
      </c>
      <c r="G33" s="9">
        <v>3</v>
      </c>
      <c r="H33" s="9">
        <v>20</v>
      </c>
      <c r="I33" s="9">
        <v>1</v>
      </c>
      <c r="J33" s="9">
        <v>0</v>
      </c>
      <c r="K33" s="9">
        <v>10</v>
      </c>
      <c r="L33" s="9">
        <v>0</v>
      </c>
      <c r="M33" s="16"/>
      <c r="N33" s="16"/>
      <c r="O33" s="16"/>
      <c r="P33" s="16"/>
      <c r="Q33" s="16"/>
      <c r="R33" s="9">
        <v>48</v>
      </c>
      <c r="S33" s="9">
        <v>0</v>
      </c>
      <c r="T33" s="21">
        <f t="shared" si="5"/>
        <v>309</v>
      </c>
      <c r="U33" s="21">
        <f t="shared" si="4"/>
        <v>275</v>
      </c>
      <c r="V33" s="21">
        <f t="shared" si="6"/>
        <v>10</v>
      </c>
      <c r="W33" s="21">
        <f t="shared" si="7"/>
        <v>0</v>
      </c>
      <c r="X33" s="21">
        <f t="shared" si="8"/>
        <v>0</v>
      </c>
      <c r="Y33" s="21">
        <f t="shared" si="9"/>
        <v>24</v>
      </c>
      <c r="AA33" s="9"/>
    </row>
    <row r="34" spans="1:27" x14ac:dyDescent="0.3">
      <c r="A34" s="4" t="s">
        <v>53</v>
      </c>
      <c r="B34" s="9"/>
      <c r="C34" s="9">
        <v>72</v>
      </c>
      <c r="D34" s="9">
        <v>68</v>
      </c>
      <c r="E34" s="9">
        <v>107</v>
      </c>
      <c r="F34" s="9">
        <v>107</v>
      </c>
      <c r="G34" s="9">
        <v>1</v>
      </c>
      <c r="H34" s="9">
        <v>10</v>
      </c>
      <c r="I34" s="9">
        <v>1</v>
      </c>
      <c r="J34" s="9">
        <v>0</v>
      </c>
      <c r="K34" s="9">
        <v>4</v>
      </c>
      <c r="L34" s="9">
        <v>0</v>
      </c>
      <c r="M34" s="16"/>
      <c r="N34" s="16"/>
      <c r="O34" s="16"/>
      <c r="P34" s="16"/>
      <c r="Q34" s="16"/>
      <c r="R34" s="9">
        <v>25</v>
      </c>
      <c r="S34" s="9">
        <v>0</v>
      </c>
      <c r="T34" s="21">
        <f t="shared" si="5"/>
        <v>370</v>
      </c>
      <c r="U34" s="21">
        <f t="shared" si="4"/>
        <v>354</v>
      </c>
      <c r="V34" s="21">
        <f t="shared" si="6"/>
        <v>4</v>
      </c>
      <c r="W34" s="21">
        <f t="shared" si="7"/>
        <v>0</v>
      </c>
      <c r="X34" s="21">
        <f t="shared" si="8"/>
        <v>0</v>
      </c>
      <c r="Y34" s="21">
        <f t="shared" si="9"/>
        <v>12</v>
      </c>
      <c r="AA34" s="9"/>
    </row>
    <row r="35" spans="1:27" x14ac:dyDescent="0.3">
      <c r="A35" s="4" t="s">
        <v>54</v>
      </c>
      <c r="B35" s="9"/>
      <c r="C35" s="9">
        <v>58</v>
      </c>
      <c r="D35" s="9">
        <v>75</v>
      </c>
      <c r="E35" s="9">
        <v>68</v>
      </c>
      <c r="F35" s="9">
        <v>81</v>
      </c>
      <c r="G35" s="9">
        <v>3</v>
      </c>
      <c r="H35" s="9">
        <v>4</v>
      </c>
      <c r="I35" s="9">
        <v>3</v>
      </c>
      <c r="J35" s="9">
        <v>0</v>
      </c>
      <c r="K35" s="9">
        <v>17</v>
      </c>
      <c r="L35" s="9">
        <v>1</v>
      </c>
      <c r="M35" s="16"/>
      <c r="N35" s="16"/>
      <c r="O35" s="16"/>
      <c r="P35" s="16"/>
      <c r="Q35" s="16"/>
      <c r="R35" s="9">
        <v>102</v>
      </c>
      <c r="S35" s="9">
        <v>0</v>
      </c>
      <c r="T35" s="21">
        <f t="shared" si="5"/>
        <v>310</v>
      </c>
      <c r="U35" s="21">
        <f t="shared" si="4"/>
        <v>282</v>
      </c>
      <c r="V35" s="21">
        <f t="shared" si="6"/>
        <v>17</v>
      </c>
      <c r="W35" s="21">
        <f t="shared" si="7"/>
        <v>0</v>
      </c>
      <c r="X35" s="21">
        <f t="shared" si="8"/>
        <v>1</v>
      </c>
      <c r="Y35" s="21">
        <f t="shared" si="9"/>
        <v>10</v>
      </c>
      <c r="AA35" s="9"/>
    </row>
    <row r="36" spans="1:27" x14ac:dyDescent="0.3">
      <c r="A36" s="4" t="s">
        <v>55</v>
      </c>
      <c r="B36" s="9"/>
      <c r="C36" s="9">
        <v>62</v>
      </c>
      <c r="D36" s="9">
        <v>73</v>
      </c>
      <c r="E36" s="9">
        <v>76</v>
      </c>
      <c r="F36" s="9">
        <v>77</v>
      </c>
      <c r="G36" s="9">
        <v>2</v>
      </c>
      <c r="H36" s="9">
        <v>2</v>
      </c>
      <c r="I36" s="9">
        <v>2</v>
      </c>
      <c r="J36" s="9">
        <v>0</v>
      </c>
      <c r="K36" s="9">
        <v>31</v>
      </c>
      <c r="L36" s="9">
        <v>1</v>
      </c>
      <c r="M36" s="16"/>
      <c r="N36" s="16"/>
      <c r="O36" s="16"/>
      <c r="P36" s="16"/>
      <c r="Q36" s="16"/>
      <c r="R36" s="9">
        <v>110</v>
      </c>
      <c r="S36" s="9">
        <v>0</v>
      </c>
      <c r="T36" s="21">
        <f t="shared" ref="T36:T53" si="10">SUM(C36:S36)-R36</f>
        <v>326</v>
      </c>
      <c r="U36" s="21">
        <f t="shared" si="4"/>
        <v>288</v>
      </c>
      <c r="V36" s="21">
        <f t="shared" si="6"/>
        <v>31</v>
      </c>
      <c r="W36" s="21">
        <f t="shared" si="7"/>
        <v>0</v>
      </c>
      <c r="X36" s="21">
        <f t="shared" si="8"/>
        <v>1</v>
      </c>
      <c r="Y36" s="21">
        <f t="shared" si="9"/>
        <v>6</v>
      </c>
      <c r="AA36" s="9"/>
    </row>
    <row r="37" spans="1:27" x14ac:dyDescent="0.3">
      <c r="A37" s="4" t="s">
        <v>56</v>
      </c>
      <c r="B37" s="9"/>
      <c r="C37" s="9">
        <v>63</v>
      </c>
      <c r="D37" s="9">
        <v>83</v>
      </c>
      <c r="E37" s="9">
        <v>68</v>
      </c>
      <c r="F37" s="9">
        <v>80</v>
      </c>
      <c r="G37" s="9">
        <v>2</v>
      </c>
      <c r="H37" s="9">
        <v>1</v>
      </c>
      <c r="I37" s="9">
        <v>2</v>
      </c>
      <c r="J37" s="9">
        <v>0</v>
      </c>
      <c r="K37" s="9">
        <v>9</v>
      </c>
      <c r="L37" s="9">
        <v>1</v>
      </c>
      <c r="M37" s="16"/>
      <c r="N37" s="16"/>
      <c r="O37" s="16"/>
      <c r="P37" s="16"/>
      <c r="Q37" s="16"/>
      <c r="R37" s="9">
        <v>61</v>
      </c>
      <c r="S37" s="9">
        <v>0</v>
      </c>
      <c r="T37" s="21">
        <f t="shared" si="10"/>
        <v>309</v>
      </c>
      <c r="U37" s="21">
        <f t="shared" si="4"/>
        <v>294</v>
      </c>
      <c r="V37" s="21">
        <f t="shared" si="6"/>
        <v>9</v>
      </c>
      <c r="W37" s="21">
        <f t="shared" si="7"/>
        <v>0</v>
      </c>
      <c r="X37" s="21">
        <f t="shared" si="8"/>
        <v>1</v>
      </c>
      <c r="Y37" s="21">
        <f t="shared" si="9"/>
        <v>5</v>
      </c>
      <c r="AA37" s="9"/>
    </row>
    <row r="38" spans="1:27" x14ac:dyDescent="0.3">
      <c r="A38" s="4" t="s">
        <v>57</v>
      </c>
      <c r="B38" s="9"/>
      <c r="C38" s="9">
        <v>76</v>
      </c>
      <c r="D38" s="9">
        <v>77</v>
      </c>
      <c r="E38" s="9">
        <v>87</v>
      </c>
      <c r="F38" s="9">
        <v>97</v>
      </c>
      <c r="G38" s="9">
        <v>5</v>
      </c>
      <c r="H38" s="9">
        <v>11</v>
      </c>
      <c r="I38" s="9">
        <v>1</v>
      </c>
      <c r="J38" s="9">
        <v>0</v>
      </c>
      <c r="K38" s="9">
        <v>9</v>
      </c>
      <c r="L38" s="9">
        <v>2</v>
      </c>
      <c r="M38" s="16"/>
      <c r="N38" s="16"/>
      <c r="O38" s="16"/>
      <c r="P38" s="16"/>
      <c r="Q38" s="16"/>
      <c r="R38" s="9">
        <v>67</v>
      </c>
      <c r="S38" s="9">
        <v>0</v>
      </c>
      <c r="T38" s="21">
        <f t="shared" si="10"/>
        <v>365</v>
      </c>
      <c r="U38" s="21">
        <f t="shared" si="4"/>
        <v>337</v>
      </c>
      <c r="V38" s="21">
        <f t="shared" si="6"/>
        <v>9</v>
      </c>
      <c r="W38" s="21">
        <f t="shared" si="7"/>
        <v>0</v>
      </c>
      <c r="X38" s="21">
        <f t="shared" si="8"/>
        <v>2</v>
      </c>
      <c r="Y38" s="21">
        <f t="shared" si="9"/>
        <v>17</v>
      </c>
      <c r="AA38" s="9"/>
    </row>
    <row r="39" spans="1:27" x14ac:dyDescent="0.3">
      <c r="A39" s="4" t="s">
        <v>58</v>
      </c>
      <c r="B39" s="9"/>
      <c r="C39" s="9">
        <v>73</v>
      </c>
      <c r="D39" s="9">
        <v>83</v>
      </c>
      <c r="E39" s="9">
        <v>91</v>
      </c>
      <c r="F39" s="9">
        <v>91</v>
      </c>
      <c r="G39" s="9">
        <v>14</v>
      </c>
      <c r="H39" s="9">
        <v>4</v>
      </c>
      <c r="I39" s="9">
        <v>1</v>
      </c>
      <c r="J39" s="9">
        <v>0</v>
      </c>
      <c r="K39" s="9">
        <v>10</v>
      </c>
      <c r="L39" s="9">
        <v>2</v>
      </c>
      <c r="M39" s="16"/>
      <c r="N39" s="16"/>
      <c r="O39" s="16"/>
      <c r="P39" s="16"/>
      <c r="Q39" s="16"/>
      <c r="R39" s="9">
        <v>54</v>
      </c>
      <c r="S39" s="9">
        <v>0</v>
      </c>
      <c r="T39" s="21">
        <f t="shared" si="10"/>
        <v>369</v>
      </c>
      <c r="U39" s="21">
        <f t="shared" si="4"/>
        <v>338</v>
      </c>
      <c r="V39" s="21">
        <f t="shared" si="6"/>
        <v>10</v>
      </c>
      <c r="W39" s="21">
        <f t="shared" si="7"/>
        <v>0</v>
      </c>
      <c r="X39" s="21">
        <f t="shared" si="8"/>
        <v>2</v>
      </c>
      <c r="Y39" s="21">
        <f t="shared" si="9"/>
        <v>19</v>
      </c>
      <c r="AA39" s="9"/>
    </row>
    <row r="40" spans="1:27" x14ac:dyDescent="0.3">
      <c r="A40" s="4" t="s">
        <v>59</v>
      </c>
      <c r="B40" s="9"/>
      <c r="C40" s="9">
        <v>73</v>
      </c>
      <c r="D40" s="9">
        <v>62</v>
      </c>
      <c r="E40" s="9">
        <v>87</v>
      </c>
      <c r="F40" s="9">
        <v>63</v>
      </c>
      <c r="G40" s="9">
        <v>0</v>
      </c>
      <c r="H40" s="9">
        <v>6</v>
      </c>
      <c r="I40" s="9">
        <v>3</v>
      </c>
      <c r="J40" s="9">
        <v>0</v>
      </c>
      <c r="K40" s="9">
        <v>8</v>
      </c>
      <c r="L40" s="9">
        <v>0</v>
      </c>
      <c r="M40" s="16"/>
      <c r="N40" s="16"/>
      <c r="O40" s="16"/>
      <c r="P40" s="16"/>
      <c r="Q40" s="16"/>
      <c r="R40" s="9">
        <v>51</v>
      </c>
      <c r="S40" s="9">
        <v>0</v>
      </c>
      <c r="T40" s="21">
        <f t="shared" si="10"/>
        <v>302</v>
      </c>
      <c r="U40" s="21">
        <f t="shared" si="4"/>
        <v>285</v>
      </c>
      <c r="V40" s="21">
        <f t="shared" si="6"/>
        <v>8</v>
      </c>
      <c r="W40" s="21">
        <f t="shared" si="7"/>
        <v>0</v>
      </c>
      <c r="X40" s="21">
        <f t="shared" si="8"/>
        <v>0</v>
      </c>
      <c r="Y40" s="21">
        <f t="shared" si="9"/>
        <v>9</v>
      </c>
      <c r="AA40" s="9"/>
    </row>
    <row r="41" spans="1:27" x14ac:dyDescent="0.3">
      <c r="A41" s="4" t="s">
        <v>60</v>
      </c>
      <c r="B41" s="9"/>
      <c r="C41" s="9">
        <v>79</v>
      </c>
      <c r="D41" s="9">
        <v>51</v>
      </c>
      <c r="E41" s="9">
        <v>93</v>
      </c>
      <c r="F41" s="9">
        <v>60</v>
      </c>
      <c r="G41" s="9">
        <v>3</v>
      </c>
      <c r="H41" s="9">
        <v>6</v>
      </c>
      <c r="I41" s="9">
        <v>1</v>
      </c>
      <c r="J41" s="9">
        <v>0</v>
      </c>
      <c r="K41" s="9">
        <v>5</v>
      </c>
      <c r="L41" s="9">
        <v>1</v>
      </c>
      <c r="M41" s="16"/>
      <c r="N41" s="16"/>
      <c r="O41" s="16"/>
      <c r="P41" s="16"/>
      <c r="Q41" s="16"/>
      <c r="R41" s="9">
        <v>24</v>
      </c>
      <c r="S41" s="9">
        <v>0</v>
      </c>
      <c r="T41" s="21">
        <f t="shared" si="10"/>
        <v>299</v>
      </c>
      <c r="U41" s="21">
        <f t="shared" si="4"/>
        <v>283</v>
      </c>
      <c r="V41" s="21">
        <f t="shared" si="6"/>
        <v>5</v>
      </c>
      <c r="W41" s="21">
        <f t="shared" si="7"/>
        <v>0</v>
      </c>
      <c r="X41" s="21">
        <f t="shared" si="8"/>
        <v>1</v>
      </c>
      <c r="Y41" s="21">
        <f t="shared" si="9"/>
        <v>10</v>
      </c>
      <c r="AA41" s="9"/>
    </row>
    <row r="42" spans="1:27" x14ac:dyDescent="0.3">
      <c r="A42" s="4" t="s">
        <v>61</v>
      </c>
      <c r="B42" s="9"/>
      <c r="C42" s="9">
        <v>36</v>
      </c>
      <c r="D42" s="9">
        <v>50</v>
      </c>
      <c r="E42" s="9">
        <v>48</v>
      </c>
      <c r="F42" s="9">
        <v>57</v>
      </c>
      <c r="G42" s="9">
        <v>1</v>
      </c>
      <c r="H42" s="9">
        <v>3</v>
      </c>
      <c r="I42" s="9">
        <v>1</v>
      </c>
      <c r="J42" s="9">
        <v>0</v>
      </c>
      <c r="K42" s="9">
        <v>1</v>
      </c>
      <c r="L42" s="9">
        <v>0</v>
      </c>
      <c r="M42" s="16"/>
      <c r="N42" s="16"/>
      <c r="O42" s="16"/>
      <c r="P42" s="16"/>
      <c r="Q42" s="16"/>
      <c r="R42" s="9">
        <v>25</v>
      </c>
      <c r="S42" s="9">
        <v>0</v>
      </c>
      <c r="T42" s="21">
        <f t="shared" si="10"/>
        <v>197</v>
      </c>
      <c r="U42" s="21">
        <f t="shared" si="4"/>
        <v>191</v>
      </c>
      <c r="V42" s="21">
        <f t="shared" si="6"/>
        <v>1</v>
      </c>
      <c r="W42" s="21">
        <f t="shared" si="7"/>
        <v>0</v>
      </c>
      <c r="X42" s="21">
        <f t="shared" si="8"/>
        <v>0</v>
      </c>
      <c r="Y42" s="21">
        <f t="shared" si="9"/>
        <v>5</v>
      </c>
      <c r="AA42" s="9"/>
    </row>
    <row r="43" spans="1:27" x14ac:dyDescent="0.3">
      <c r="A43" s="4" t="s">
        <v>62</v>
      </c>
      <c r="B43" s="9"/>
      <c r="C43" s="9">
        <v>71</v>
      </c>
      <c r="D43" s="9">
        <v>85</v>
      </c>
      <c r="E43" s="9">
        <v>78</v>
      </c>
      <c r="F43" s="9">
        <v>88</v>
      </c>
      <c r="G43" s="9">
        <v>4</v>
      </c>
      <c r="H43" s="9">
        <v>4</v>
      </c>
      <c r="I43" s="9">
        <v>2</v>
      </c>
      <c r="J43" s="9">
        <v>0</v>
      </c>
      <c r="K43" s="9">
        <v>5</v>
      </c>
      <c r="L43" s="9">
        <v>0</v>
      </c>
      <c r="M43" s="16"/>
      <c r="N43" s="16"/>
      <c r="O43" s="16"/>
      <c r="P43" s="16"/>
      <c r="Q43" s="16"/>
      <c r="R43" s="9">
        <v>49</v>
      </c>
      <c r="S43" s="9">
        <v>0</v>
      </c>
      <c r="T43" s="21">
        <f t="shared" si="10"/>
        <v>337</v>
      </c>
      <c r="U43" s="21">
        <f t="shared" si="4"/>
        <v>322</v>
      </c>
      <c r="V43" s="21">
        <f t="shared" si="6"/>
        <v>5</v>
      </c>
      <c r="W43" s="21">
        <f t="shared" si="7"/>
        <v>0</v>
      </c>
      <c r="X43" s="21">
        <f t="shared" si="8"/>
        <v>0</v>
      </c>
      <c r="Y43" s="21">
        <f t="shared" si="9"/>
        <v>10</v>
      </c>
      <c r="AA43" s="9"/>
    </row>
    <row r="44" spans="1:27" x14ac:dyDescent="0.3">
      <c r="A44" s="4" t="s">
        <v>63</v>
      </c>
      <c r="B44" s="9"/>
      <c r="C44" s="9">
        <v>62</v>
      </c>
      <c r="D44" s="9">
        <v>75</v>
      </c>
      <c r="E44" s="9">
        <v>89</v>
      </c>
      <c r="F44" s="9">
        <v>95</v>
      </c>
      <c r="G44" s="9">
        <v>4</v>
      </c>
      <c r="H44" s="9">
        <v>4</v>
      </c>
      <c r="I44" s="9">
        <v>2</v>
      </c>
      <c r="J44" s="9">
        <v>0</v>
      </c>
      <c r="K44" s="9">
        <v>22</v>
      </c>
      <c r="L44" s="9">
        <v>3</v>
      </c>
      <c r="M44" s="16"/>
      <c r="N44" s="16"/>
      <c r="O44" s="16"/>
      <c r="P44" s="16"/>
      <c r="Q44" s="16"/>
      <c r="R44" s="9">
        <v>67</v>
      </c>
      <c r="S44" s="9">
        <v>0</v>
      </c>
      <c r="T44" s="21">
        <f t="shared" si="10"/>
        <v>356</v>
      </c>
      <c r="U44" s="21">
        <f t="shared" si="4"/>
        <v>321</v>
      </c>
      <c r="V44" s="21">
        <f t="shared" si="6"/>
        <v>22</v>
      </c>
      <c r="W44" s="21">
        <f t="shared" si="7"/>
        <v>0</v>
      </c>
      <c r="X44" s="21">
        <f t="shared" si="8"/>
        <v>3</v>
      </c>
      <c r="Y44" s="21">
        <f t="shared" si="9"/>
        <v>10</v>
      </c>
      <c r="AA44" s="9"/>
    </row>
    <row r="45" spans="1:27" x14ac:dyDescent="0.3">
      <c r="A45" s="4" t="s">
        <v>64</v>
      </c>
      <c r="B45" s="9"/>
      <c r="C45" s="9">
        <v>70</v>
      </c>
      <c r="D45" s="9">
        <v>61</v>
      </c>
      <c r="E45" s="9">
        <v>102</v>
      </c>
      <c r="F45" s="9">
        <v>90</v>
      </c>
      <c r="G45" s="9">
        <v>5</v>
      </c>
      <c r="H45" s="9">
        <v>7</v>
      </c>
      <c r="I45" s="9">
        <v>3</v>
      </c>
      <c r="J45" s="9">
        <v>0</v>
      </c>
      <c r="K45" s="9">
        <v>24</v>
      </c>
      <c r="L45" s="9">
        <v>6</v>
      </c>
      <c r="M45" s="16"/>
      <c r="N45" s="16"/>
      <c r="O45" s="16"/>
      <c r="P45" s="16"/>
      <c r="Q45" s="16"/>
      <c r="R45" s="9">
        <v>90</v>
      </c>
      <c r="S45" s="9">
        <v>0</v>
      </c>
      <c r="T45" s="21">
        <f t="shared" si="10"/>
        <v>368</v>
      </c>
      <c r="U45" s="21">
        <f t="shared" si="4"/>
        <v>323</v>
      </c>
      <c r="V45" s="21">
        <f t="shared" si="6"/>
        <v>24</v>
      </c>
      <c r="W45" s="21">
        <f t="shared" si="7"/>
        <v>0</v>
      </c>
      <c r="X45" s="21">
        <f t="shared" si="8"/>
        <v>6</v>
      </c>
      <c r="Y45" s="21">
        <f t="shared" si="9"/>
        <v>15</v>
      </c>
      <c r="AA45" s="9"/>
    </row>
    <row r="46" spans="1:27" x14ac:dyDescent="0.3">
      <c r="A46" s="4" t="s">
        <v>65</v>
      </c>
      <c r="B46" s="9"/>
      <c r="C46" s="9">
        <v>60</v>
      </c>
      <c r="D46" s="9">
        <v>49</v>
      </c>
      <c r="E46" s="9">
        <v>110</v>
      </c>
      <c r="F46" s="9">
        <v>60</v>
      </c>
      <c r="G46" s="9">
        <v>11</v>
      </c>
      <c r="H46" s="9">
        <v>9</v>
      </c>
      <c r="I46" s="9">
        <v>8</v>
      </c>
      <c r="J46" s="9">
        <v>1</v>
      </c>
      <c r="K46" s="9">
        <v>14</v>
      </c>
      <c r="L46" s="9">
        <v>0</v>
      </c>
      <c r="M46" s="16"/>
      <c r="N46" s="16"/>
      <c r="O46" s="16"/>
      <c r="P46" s="16"/>
      <c r="Q46" s="16"/>
      <c r="R46" s="9">
        <v>48</v>
      </c>
      <c r="S46" s="9">
        <v>0</v>
      </c>
      <c r="T46" s="21">
        <f t="shared" si="10"/>
        <v>322</v>
      </c>
      <c r="U46" s="21">
        <f t="shared" si="4"/>
        <v>279</v>
      </c>
      <c r="V46" s="21">
        <f t="shared" si="6"/>
        <v>14</v>
      </c>
      <c r="W46" s="21">
        <f t="shared" si="7"/>
        <v>0</v>
      </c>
      <c r="X46" s="21">
        <f t="shared" si="8"/>
        <v>0</v>
      </c>
      <c r="Y46" s="21">
        <f t="shared" si="9"/>
        <v>29</v>
      </c>
      <c r="AA46" s="9"/>
    </row>
    <row r="47" spans="1:27" x14ac:dyDescent="0.3">
      <c r="A47" s="4" t="s">
        <v>66</v>
      </c>
      <c r="B47" s="9"/>
      <c r="C47" s="9">
        <v>70</v>
      </c>
      <c r="D47" s="9">
        <v>48</v>
      </c>
      <c r="E47" s="9">
        <v>96</v>
      </c>
      <c r="F47" s="9">
        <v>73</v>
      </c>
      <c r="G47" s="9">
        <v>8</v>
      </c>
      <c r="H47" s="9">
        <v>15</v>
      </c>
      <c r="I47" s="9">
        <v>6</v>
      </c>
      <c r="J47" s="9">
        <v>2</v>
      </c>
      <c r="K47" s="9">
        <v>16</v>
      </c>
      <c r="L47" s="9">
        <v>3</v>
      </c>
      <c r="M47" s="16"/>
      <c r="N47" s="16"/>
      <c r="O47" s="16"/>
      <c r="P47" s="16"/>
      <c r="Q47" s="16"/>
      <c r="R47" s="9">
        <v>53</v>
      </c>
      <c r="S47" s="9">
        <v>0</v>
      </c>
      <c r="T47" s="21">
        <f t="shared" si="10"/>
        <v>337</v>
      </c>
      <c r="U47" s="21">
        <f t="shared" si="4"/>
        <v>287</v>
      </c>
      <c r="V47" s="21">
        <f t="shared" si="6"/>
        <v>16</v>
      </c>
      <c r="W47" s="21">
        <f t="shared" si="7"/>
        <v>0</v>
      </c>
      <c r="X47" s="21">
        <f t="shared" si="8"/>
        <v>3</v>
      </c>
      <c r="Y47" s="21">
        <f t="shared" si="9"/>
        <v>31</v>
      </c>
      <c r="AA47" s="9"/>
    </row>
    <row r="48" spans="1:27" x14ac:dyDescent="0.3">
      <c r="A48" s="4" t="s">
        <v>67</v>
      </c>
      <c r="B48" s="9"/>
      <c r="C48" s="9">
        <v>42</v>
      </c>
      <c r="D48" s="9">
        <v>61</v>
      </c>
      <c r="E48" s="9">
        <v>41</v>
      </c>
      <c r="F48" s="9">
        <v>81</v>
      </c>
      <c r="G48" s="9">
        <v>1</v>
      </c>
      <c r="H48" s="9">
        <v>7</v>
      </c>
      <c r="I48" s="9">
        <v>3</v>
      </c>
      <c r="J48" s="9">
        <v>1</v>
      </c>
      <c r="K48" s="9">
        <v>10</v>
      </c>
      <c r="L48" s="9">
        <v>0</v>
      </c>
      <c r="M48" s="16"/>
      <c r="N48" s="16"/>
      <c r="O48" s="16"/>
      <c r="P48" s="16"/>
      <c r="Q48" s="16"/>
      <c r="R48" s="9">
        <v>20</v>
      </c>
      <c r="S48" s="9">
        <v>0</v>
      </c>
      <c r="T48" s="21">
        <f t="shared" si="10"/>
        <v>247</v>
      </c>
      <c r="U48" s="21">
        <f t="shared" si="4"/>
        <v>225</v>
      </c>
      <c r="V48" s="21">
        <f t="shared" si="6"/>
        <v>10</v>
      </c>
      <c r="W48" s="21">
        <f t="shared" si="7"/>
        <v>0</v>
      </c>
      <c r="X48" s="21">
        <f t="shared" si="8"/>
        <v>0</v>
      </c>
      <c r="Y48" s="21">
        <f t="shared" si="9"/>
        <v>12</v>
      </c>
      <c r="AA48" s="9"/>
    </row>
    <row r="49" spans="1:27" x14ac:dyDescent="0.3">
      <c r="A49" s="4" t="s">
        <v>68</v>
      </c>
      <c r="B49" s="9"/>
      <c r="C49" s="9">
        <v>53</v>
      </c>
      <c r="D49" s="9">
        <v>57</v>
      </c>
      <c r="E49" s="9">
        <v>84</v>
      </c>
      <c r="F49" s="9">
        <v>62</v>
      </c>
      <c r="G49" s="9">
        <v>8</v>
      </c>
      <c r="H49" s="9">
        <v>15</v>
      </c>
      <c r="I49" s="9">
        <v>14</v>
      </c>
      <c r="J49" s="9">
        <v>0</v>
      </c>
      <c r="K49" s="9">
        <v>16</v>
      </c>
      <c r="L49" s="9">
        <v>4</v>
      </c>
      <c r="M49" s="16"/>
      <c r="N49" s="16"/>
      <c r="O49" s="16"/>
      <c r="P49" s="16"/>
      <c r="Q49" s="16"/>
      <c r="R49" s="9">
        <v>40</v>
      </c>
      <c r="S49" s="9">
        <v>0</v>
      </c>
      <c r="T49" s="21">
        <f t="shared" si="10"/>
        <v>313</v>
      </c>
      <c r="U49" s="21">
        <f t="shared" si="4"/>
        <v>256</v>
      </c>
      <c r="V49" s="21">
        <f t="shared" si="6"/>
        <v>16</v>
      </c>
      <c r="W49" s="21">
        <f t="shared" si="7"/>
        <v>0</v>
      </c>
      <c r="X49" s="21">
        <f t="shared" si="8"/>
        <v>4</v>
      </c>
      <c r="Y49" s="21">
        <f t="shared" si="9"/>
        <v>37</v>
      </c>
      <c r="AA49" s="9"/>
    </row>
    <row r="50" spans="1:27" x14ac:dyDescent="0.3">
      <c r="A50" s="4" t="s">
        <v>69</v>
      </c>
      <c r="B50" s="9"/>
      <c r="C50" s="9">
        <v>70</v>
      </c>
      <c r="D50" s="9">
        <v>61</v>
      </c>
      <c r="E50" s="9">
        <v>67</v>
      </c>
      <c r="F50" s="9">
        <v>65</v>
      </c>
      <c r="G50" s="9">
        <v>3</v>
      </c>
      <c r="H50" s="9">
        <v>8</v>
      </c>
      <c r="I50" s="9">
        <v>8</v>
      </c>
      <c r="J50" s="9">
        <v>0</v>
      </c>
      <c r="K50" s="9">
        <v>5</v>
      </c>
      <c r="L50" s="9">
        <v>0</v>
      </c>
      <c r="M50" s="16"/>
      <c r="N50" s="16"/>
      <c r="O50" s="16"/>
      <c r="P50" s="16"/>
      <c r="Q50" s="16"/>
      <c r="R50" s="9">
        <v>25</v>
      </c>
      <c r="S50" s="9">
        <v>0</v>
      </c>
      <c r="T50" s="21">
        <f t="shared" si="10"/>
        <v>287</v>
      </c>
      <c r="U50" s="21">
        <f t="shared" si="4"/>
        <v>263</v>
      </c>
      <c r="V50" s="21">
        <f t="shared" si="6"/>
        <v>5</v>
      </c>
      <c r="W50" s="21">
        <f t="shared" si="7"/>
        <v>0</v>
      </c>
      <c r="X50" s="21">
        <f t="shared" si="8"/>
        <v>0</v>
      </c>
      <c r="Y50" s="21">
        <f t="shared" si="9"/>
        <v>19</v>
      </c>
      <c r="AA50" s="9"/>
    </row>
    <row r="51" spans="1:27" x14ac:dyDescent="0.3">
      <c r="A51" s="4" t="s">
        <v>70</v>
      </c>
      <c r="B51" s="9"/>
      <c r="C51" s="9">
        <v>53</v>
      </c>
      <c r="D51" s="9">
        <v>57</v>
      </c>
      <c r="E51" s="9">
        <v>70</v>
      </c>
      <c r="F51" s="9">
        <v>68</v>
      </c>
      <c r="G51" s="9">
        <v>4</v>
      </c>
      <c r="H51" s="9">
        <v>19</v>
      </c>
      <c r="I51" s="9">
        <v>9</v>
      </c>
      <c r="J51" s="9">
        <v>0</v>
      </c>
      <c r="K51" s="9">
        <v>35</v>
      </c>
      <c r="L51" s="9">
        <v>0</v>
      </c>
      <c r="M51" s="16"/>
      <c r="N51" s="16"/>
      <c r="O51" s="16"/>
      <c r="P51" s="16"/>
      <c r="Q51" s="16"/>
      <c r="R51" s="9">
        <v>56</v>
      </c>
      <c r="S51" s="9">
        <v>0</v>
      </c>
      <c r="T51" s="21">
        <f t="shared" si="10"/>
        <v>315</v>
      </c>
      <c r="U51" s="21">
        <f t="shared" si="4"/>
        <v>248</v>
      </c>
      <c r="V51" s="21">
        <f t="shared" si="6"/>
        <v>35</v>
      </c>
      <c r="W51" s="21">
        <f t="shared" si="7"/>
        <v>0</v>
      </c>
      <c r="X51" s="21">
        <f t="shared" si="8"/>
        <v>0</v>
      </c>
      <c r="Y51" s="21">
        <f t="shared" si="9"/>
        <v>32</v>
      </c>
      <c r="AA51" s="9"/>
    </row>
    <row r="52" spans="1:27" x14ac:dyDescent="0.3">
      <c r="A52" s="4" t="s">
        <v>71</v>
      </c>
      <c r="B52" s="9"/>
      <c r="C52" s="9">
        <v>43</v>
      </c>
      <c r="D52" s="9">
        <v>60</v>
      </c>
      <c r="E52" s="9">
        <v>80</v>
      </c>
      <c r="F52" s="9">
        <v>75</v>
      </c>
      <c r="G52" s="9">
        <v>3</v>
      </c>
      <c r="H52" s="9">
        <v>11</v>
      </c>
      <c r="I52" s="9">
        <v>5</v>
      </c>
      <c r="J52" s="9">
        <v>0</v>
      </c>
      <c r="K52" s="9">
        <v>16</v>
      </c>
      <c r="L52" s="9">
        <v>0</v>
      </c>
      <c r="M52" s="16"/>
      <c r="N52" s="16"/>
      <c r="O52" s="16"/>
      <c r="P52" s="16"/>
      <c r="Q52" s="16"/>
      <c r="R52" s="9">
        <v>29</v>
      </c>
      <c r="S52" s="9">
        <v>0</v>
      </c>
      <c r="T52" s="21">
        <f t="shared" si="10"/>
        <v>293</v>
      </c>
      <c r="U52" s="21">
        <f t="shared" si="4"/>
        <v>258</v>
      </c>
      <c r="V52" s="21">
        <f t="shared" si="6"/>
        <v>16</v>
      </c>
      <c r="W52" s="21">
        <f t="shared" si="7"/>
        <v>0</v>
      </c>
      <c r="X52" s="21">
        <f t="shared" si="8"/>
        <v>0</v>
      </c>
      <c r="Y52" s="21">
        <f t="shared" si="9"/>
        <v>19</v>
      </c>
      <c r="AA52" s="9"/>
    </row>
    <row r="53" spans="1:27" x14ac:dyDescent="0.3">
      <c r="A53" s="4" t="s">
        <v>72</v>
      </c>
      <c r="B53" s="9"/>
      <c r="C53" s="9">
        <v>42</v>
      </c>
      <c r="D53" s="9">
        <v>54</v>
      </c>
      <c r="E53" s="9">
        <v>61</v>
      </c>
      <c r="F53" s="9">
        <v>80</v>
      </c>
      <c r="G53" s="9">
        <v>2</v>
      </c>
      <c r="H53" s="9">
        <v>8</v>
      </c>
      <c r="I53" s="9">
        <v>2</v>
      </c>
      <c r="J53" s="9">
        <v>0</v>
      </c>
      <c r="K53" s="9">
        <v>19</v>
      </c>
      <c r="L53" s="9">
        <v>0</v>
      </c>
      <c r="M53" s="16"/>
      <c r="N53" s="16"/>
      <c r="O53" s="16"/>
      <c r="P53" s="16"/>
      <c r="Q53" s="16"/>
      <c r="R53" s="9">
        <v>45</v>
      </c>
      <c r="S53" s="9">
        <v>0</v>
      </c>
      <c r="T53" s="21">
        <f t="shared" si="10"/>
        <v>268</v>
      </c>
      <c r="U53" s="21">
        <f t="shared" si="4"/>
        <v>237</v>
      </c>
      <c r="V53" s="21">
        <f t="shared" si="6"/>
        <v>19</v>
      </c>
      <c r="W53" s="21">
        <f t="shared" si="7"/>
        <v>0</v>
      </c>
      <c r="X53" s="21">
        <f t="shared" si="8"/>
        <v>0</v>
      </c>
      <c r="Y53" s="21">
        <f t="shared" si="9"/>
        <v>12</v>
      </c>
      <c r="AA53" s="9"/>
    </row>
    <row r="54" spans="1:27" x14ac:dyDescent="0.3">
      <c r="A54" s="4" t="s">
        <v>73</v>
      </c>
      <c r="B54" s="16">
        <f t="shared" ref="B54:Y54" si="11">SUM(B2:B53)</f>
        <v>0</v>
      </c>
      <c r="C54" s="16">
        <f t="shared" si="11"/>
        <v>2108</v>
      </c>
      <c r="D54" s="16">
        <f t="shared" si="11"/>
        <v>1787</v>
      </c>
      <c r="E54" s="16">
        <f t="shared" si="11"/>
        <v>2584</v>
      </c>
      <c r="F54" s="16">
        <f t="shared" si="11"/>
        <v>2160</v>
      </c>
      <c r="G54" s="16">
        <f t="shared" si="11"/>
        <v>110</v>
      </c>
      <c r="H54" s="16">
        <f t="shared" si="11"/>
        <v>237</v>
      </c>
      <c r="I54" s="16">
        <f t="shared" si="11"/>
        <v>86</v>
      </c>
      <c r="J54" s="16">
        <f t="shared" si="11"/>
        <v>4</v>
      </c>
      <c r="K54" s="16">
        <f t="shared" si="11"/>
        <v>350</v>
      </c>
      <c r="L54" s="16">
        <f t="shared" si="11"/>
        <v>30</v>
      </c>
      <c r="M54" s="16">
        <f t="shared" si="11"/>
        <v>0</v>
      </c>
      <c r="N54" s="16">
        <f t="shared" si="11"/>
        <v>0</v>
      </c>
      <c r="O54" s="16">
        <f t="shared" si="11"/>
        <v>0</v>
      </c>
      <c r="P54" s="16">
        <f t="shared" si="11"/>
        <v>0</v>
      </c>
      <c r="Q54" s="16">
        <f t="shared" si="11"/>
        <v>0</v>
      </c>
      <c r="R54" s="16">
        <f t="shared" si="11"/>
        <v>1538</v>
      </c>
      <c r="S54" s="16">
        <f t="shared" si="11"/>
        <v>4</v>
      </c>
      <c r="T54" s="4">
        <f t="shared" si="11"/>
        <v>9460</v>
      </c>
      <c r="U54" s="4">
        <f t="shared" si="11"/>
        <v>8639</v>
      </c>
      <c r="V54" s="4">
        <f t="shared" si="11"/>
        <v>350</v>
      </c>
      <c r="W54" s="4">
        <f t="shared" si="11"/>
        <v>0</v>
      </c>
      <c r="X54" s="4">
        <f t="shared" si="11"/>
        <v>34</v>
      </c>
      <c r="Y54" s="4">
        <f t="shared" si="11"/>
        <v>437</v>
      </c>
      <c r="AA54" s="16">
        <f>SUM(AA2:AA53)</f>
        <v>0</v>
      </c>
    </row>
    <row r="56" spans="1:27" x14ac:dyDescent="0.3">
      <c r="D56" s="43"/>
      <c r="E56" s="43"/>
      <c r="F56" s="43"/>
    </row>
    <row r="57" spans="1:27" x14ac:dyDescent="0.3">
      <c r="D57" s="4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58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8" defaultRowHeight="14.4" x14ac:dyDescent="0.3"/>
  <cols>
    <col min="1" max="1" width="16.6640625" bestFit="1" customWidth="1"/>
    <col min="2" max="2" width="15.44140625" bestFit="1" customWidth="1"/>
    <col min="3" max="3" width="11.5546875" bestFit="1" customWidth="1"/>
    <col min="4" max="4" width="9.5546875" bestFit="1" customWidth="1"/>
    <col min="5" max="5" width="11.5546875" bestFit="1" customWidth="1"/>
    <col min="6" max="6" width="9.6640625" bestFit="1" customWidth="1"/>
    <col min="7" max="7" width="15.6640625" bestFit="1" customWidth="1"/>
    <col min="8" max="8" width="11.5546875" bestFit="1" customWidth="1"/>
    <col min="9" max="9" width="15.6640625" bestFit="1" customWidth="1"/>
    <col min="10" max="10" width="10.44140625" bestFit="1" customWidth="1"/>
    <col min="11" max="11" width="15.44140625" bestFit="1" customWidth="1"/>
    <col min="12" max="12" width="10.44140625" bestFit="1" customWidth="1"/>
    <col min="13" max="14" width="11" bestFit="1" customWidth="1"/>
    <col min="15" max="15" width="14.33203125" bestFit="1" customWidth="1"/>
    <col min="16" max="16" width="12.33203125" bestFit="1" customWidth="1"/>
    <col min="17" max="17" width="7.5546875" bestFit="1" customWidth="1"/>
    <col min="18" max="18" width="15.6640625" bestFit="1" customWidth="1"/>
    <col min="19" max="19" width="10.33203125" bestFit="1" customWidth="1"/>
    <col min="20" max="20" width="11" bestFit="1" customWidth="1"/>
    <col min="21" max="21" width="9.6640625" bestFit="1" customWidth="1"/>
    <col min="22" max="22" width="10.33203125" bestFit="1" customWidth="1"/>
    <col min="23" max="23" width="11" bestFit="1" customWidth="1"/>
    <col min="24" max="24" width="8.33203125" bestFit="1" customWidth="1"/>
    <col min="25" max="25" width="9.5546875" customWidth="1"/>
  </cols>
  <sheetData>
    <row r="1" spans="1:25" ht="43.2" x14ac:dyDescent="0.3">
      <c r="A1" s="8" t="s">
        <v>84</v>
      </c>
      <c r="B1" s="8" t="s">
        <v>1</v>
      </c>
      <c r="C1" s="26" t="s">
        <v>130</v>
      </c>
      <c r="D1" s="26" t="s">
        <v>131</v>
      </c>
      <c r="E1" s="26" t="s">
        <v>129</v>
      </c>
      <c r="F1" s="26" t="s">
        <v>132</v>
      </c>
      <c r="G1" s="8" t="s">
        <v>2</v>
      </c>
      <c r="H1" s="26" t="s">
        <v>3</v>
      </c>
      <c r="I1" s="8" t="s">
        <v>4</v>
      </c>
      <c r="J1" s="8" t="s">
        <v>5</v>
      </c>
      <c r="K1" s="8" t="s">
        <v>6</v>
      </c>
      <c r="L1" s="8" t="s">
        <v>7</v>
      </c>
      <c r="M1" s="8" t="s">
        <v>8</v>
      </c>
      <c r="N1" s="8" t="s">
        <v>9</v>
      </c>
      <c r="O1" s="8" t="s">
        <v>10</v>
      </c>
      <c r="P1" s="8" t="s">
        <v>11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77</v>
      </c>
      <c r="V1" s="8" t="s">
        <v>16</v>
      </c>
      <c r="W1" s="8" t="s">
        <v>17</v>
      </c>
      <c r="X1" s="8" t="s">
        <v>18</v>
      </c>
      <c r="Y1" s="8" t="s">
        <v>19</v>
      </c>
    </row>
    <row r="2" spans="1:25" x14ac:dyDescent="0.3">
      <c r="A2" s="8" t="s">
        <v>21</v>
      </c>
      <c r="B2" s="9">
        <f>HDV!B2+MOSSON!B2+'AUBES POMPIGNANE'!B2+TASTAVIN!B2+VILLON!B2+AIGUELONGUE!B2</f>
        <v>0</v>
      </c>
      <c r="C2" s="9">
        <f>HDV!C2+MOSSON!C2+'AUBES POMPIGNANE'!C2+TASTAVIN!C2+VILLON!C2+AIGUELONGUE!C2</f>
        <v>411</v>
      </c>
      <c r="D2" s="9">
        <f>HDV!D2+MOSSON!D2+'AUBES POMPIGNANE'!D2+TASTAVIN!D2+VILLON!D2+AIGUELONGUE!D2</f>
        <v>491</v>
      </c>
      <c r="E2" s="9">
        <f>HDV!E2+MOSSON!E2+'AUBES POMPIGNANE'!E2+TASTAVIN!E2+VILLON!E2+AIGUELONGUE!E2</f>
        <v>299</v>
      </c>
      <c r="F2" s="9">
        <f>HDV!F2+MOSSON!F2+'AUBES POMPIGNANE'!F2+TASTAVIN!F2+VILLON!F2+AIGUELONGUE!F2</f>
        <v>434</v>
      </c>
      <c r="G2" s="9">
        <f>HDV!G2+MOSSON!G2+'AUBES POMPIGNANE'!G2+TASTAVIN!G2+VILLON!G2+AIGUELONGUE!G2</f>
        <v>126</v>
      </c>
      <c r="H2" s="9">
        <f>HDV!H2+MOSSON!H2+'AUBES POMPIGNANE'!H2+TASTAVIN!H2+VILLON!H2+AIGUELONGUE!H2</f>
        <v>142</v>
      </c>
      <c r="I2" s="9">
        <f>HDV!I2+MOSSON!I2+'AUBES POMPIGNANE'!I2+TASTAVIN!I2+VILLON!I2+AIGUELONGUE!I2</f>
        <v>69</v>
      </c>
      <c r="J2" s="9">
        <f>HDV!J2+MOSSON!J2+'AUBES POMPIGNANE'!J2+TASTAVIN!J2+VILLON!J2+AIGUELONGUE!J2</f>
        <v>27</v>
      </c>
      <c r="K2" s="9">
        <f>HDV!K2+MOSSON!K2+'AUBES POMPIGNANE'!K2+TASTAVIN!K2+VILLON!K2+AIGUELONGUE!K2</f>
        <v>339</v>
      </c>
      <c r="L2" s="9">
        <f>HDV!L2+MOSSON!L2+'AUBES POMPIGNANE'!L2+TASTAVIN!L2+VILLON!L2+AIGUELONGUE!L2</f>
        <v>14</v>
      </c>
      <c r="M2" s="9">
        <f>HDV!M2+MOSSON!M2+'AUBES POMPIGNANE'!M2+TASTAVIN!M2+VILLON!M2+AIGUELONGUE!M2</f>
        <v>9</v>
      </c>
      <c r="N2" s="9">
        <f>HDV!N2+MOSSON!N2+'AUBES POMPIGNANE'!N2+TASTAVIN!N2+VILLON!N2+AIGUELONGUE!N2</f>
        <v>12</v>
      </c>
      <c r="O2" s="9">
        <f>HDV!O2+MOSSON!O2+'AUBES POMPIGNANE'!O2+TASTAVIN!O2+VILLON!O2+AIGUELONGUE!O2</f>
        <v>0</v>
      </c>
      <c r="P2" s="9">
        <f>HDV!P2+MOSSON!P2+'AUBES POMPIGNANE'!P2+TASTAVIN!P2+VILLON!P2+AIGUELONGUE!P2</f>
        <v>0</v>
      </c>
      <c r="Q2" s="9">
        <f>HDV!Q2+MOSSON!Q2+'AUBES POMPIGNANE'!Q2+TASTAVIN!Q2+VILLON!Q2+AIGUELONGUE!Q2</f>
        <v>5</v>
      </c>
      <c r="R2" s="9">
        <f>HDV!R2+MOSSON!R2+'AUBES POMPIGNANE'!R2+TASTAVIN!R2+VILLON!R2+AIGUELONGUE!R2</f>
        <v>1104</v>
      </c>
      <c r="S2" s="9">
        <f>HDV!S2+MOSSON!S2+'AUBES POMPIGNANE'!S2+TASTAVIN!S2+VILLON!S2+AIGUELONGUE!S2</f>
        <v>149</v>
      </c>
      <c r="T2" s="22">
        <f t="shared" ref="T2:T33" si="0">SUM(C2:S2)-R2</f>
        <v>2527</v>
      </c>
      <c r="U2" s="22">
        <f>C2+D2+E2+F2</f>
        <v>1635</v>
      </c>
      <c r="V2" s="22">
        <f>K2</f>
        <v>339</v>
      </c>
      <c r="W2" s="22">
        <f>M2+N2</f>
        <v>21</v>
      </c>
      <c r="X2" s="22">
        <f>L2+S2</f>
        <v>163</v>
      </c>
      <c r="Y2" s="22">
        <f>G2+H2+I2+J2+O2+P2+Q2</f>
        <v>369</v>
      </c>
    </row>
    <row r="3" spans="1:25" x14ac:dyDescent="0.3">
      <c r="A3" s="8" t="s">
        <v>22</v>
      </c>
      <c r="B3" s="9">
        <f>HDV!B3+MOSSON!B3+'AUBES POMPIGNANE'!B3+TASTAVIN!B3+VILLON!B3+AIGUELONGUE!B3</f>
        <v>0</v>
      </c>
      <c r="C3" s="9">
        <f>HDV!C3+MOSSON!C3+'AUBES POMPIGNANE'!C3+TASTAVIN!C3+VILLON!C3+AIGUELONGUE!C3</f>
        <v>419</v>
      </c>
      <c r="D3" s="9">
        <f>HDV!D3+MOSSON!D3+'AUBES POMPIGNANE'!D3+TASTAVIN!D3+VILLON!D3+AIGUELONGUE!D3</f>
        <v>387</v>
      </c>
      <c r="E3" s="9">
        <f>HDV!E3+MOSSON!E3+'AUBES POMPIGNANE'!E3+TASTAVIN!E3+VILLON!E3+AIGUELONGUE!E3</f>
        <v>315</v>
      </c>
      <c r="F3" s="9">
        <f>HDV!F3+MOSSON!F3+'AUBES POMPIGNANE'!F3+TASTAVIN!F3+VILLON!F3+AIGUELONGUE!F3</f>
        <v>272</v>
      </c>
      <c r="G3" s="9">
        <f>HDV!G3+MOSSON!G3+'AUBES POMPIGNANE'!G3+TASTAVIN!G3+VILLON!G3+AIGUELONGUE!G3</f>
        <v>41</v>
      </c>
      <c r="H3" s="9">
        <f>HDV!H3+MOSSON!H3+'AUBES POMPIGNANE'!H3+TASTAVIN!H3+VILLON!H3+AIGUELONGUE!H3</f>
        <v>129</v>
      </c>
      <c r="I3" s="9">
        <f>HDV!I3+MOSSON!I3+'AUBES POMPIGNANE'!I3+TASTAVIN!I3+VILLON!I3+AIGUELONGUE!I3</f>
        <v>85</v>
      </c>
      <c r="J3" s="9">
        <f>HDV!J3+MOSSON!J3+'AUBES POMPIGNANE'!J3+TASTAVIN!J3+VILLON!J3+AIGUELONGUE!J3</f>
        <v>38</v>
      </c>
      <c r="K3" s="9">
        <f>HDV!K3+MOSSON!K3+'AUBES POMPIGNANE'!K3+TASTAVIN!K3+VILLON!K3+AIGUELONGUE!K3</f>
        <v>326</v>
      </c>
      <c r="L3" s="9">
        <f>HDV!L3+MOSSON!L3+'AUBES POMPIGNANE'!L3+TASTAVIN!L3+VILLON!L3+AIGUELONGUE!L3</f>
        <v>18</v>
      </c>
      <c r="M3" s="9">
        <f>HDV!M3+MOSSON!M3+'AUBES POMPIGNANE'!M3+TASTAVIN!M3+VILLON!M3+AIGUELONGUE!M3</f>
        <v>20</v>
      </c>
      <c r="N3" s="9">
        <f>HDV!N3+MOSSON!N3+'AUBES POMPIGNANE'!N3+TASTAVIN!N3+VILLON!N3+AIGUELONGUE!N3</f>
        <v>11</v>
      </c>
      <c r="O3" s="9">
        <f>HDV!O3+MOSSON!O3+'AUBES POMPIGNANE'!O3+TASTAVIN!O3+VILLON!O3+AIGUELONGUE!O3</f>
        <v>0</v>
      </c>
      <c r="P3" s="9">
        <f>HDV!P3+MOSSON!P3+'AUBES POMPIGNANE'!P3+TASTAVIN!P3+VILLON!P3+AIGUELONGUE!P3</f>
        <v>0</v>
      </c>
      <c r="Q3" s="9">
        <f>HDV!Q3+MOSSON!Q3+'AUBES POMPIGNANE'!Q3+TASTAVIN!Q3+VILLON!Q3+AIGUELONGUE!Q3</f>
        <v>1</v>
      </c>
      <c r="R3" s="9">
        <f>HDV!R3+MOSSON!R3+'AUBES POMPIGNANE'!R3+TASTAVIN!R3+VILLON!R3+AIGUELONGUE!R3</f>
        <v>950</v>
      </c>
      <c r="S3" s="9">
        <f>HDV!S3+MOSSON!S3+'AUBES POMPIGNANE'!S3+TASTAVIN!S3+VILLON!S3+AIGUELONGUE!S3</f>
        <v>214</v>
      </c>
      <c r="T3" s="22">
        <f t="shared" si="0"/>
        <v>2276</v>
      </c>
      <c r="U3" s="22">
        <f t="shared" ref="U3:U53" si="1">C3+D3+E3+F3</f>
        <v>1393</v>
      </c>
      <c r="V3" s="22">
        <f t="shared" ref="V3:V51" si="2">K3</f>
        <v>326</v>
      </c>
      <c r="W3" s="22">
        <f t="shared" ref="W3:W51" si="3">M3+N3</f>
        <v>31</v>
      </c>
      <c r="X3" s="22">
        <f t="shared" ref="X3:X51" si="4">L3+S3</f>
        <v>232</v>
      </c>
      <c r="Y3" s="22">
        <f t="shared" ref="Y3:Y51" si="5">G3+H3+I3+J3+O3+P3+Q3</f>
        <v>294</v>
      </c>
    </row>
    <row r="4" spans="1:25" x14ac:dyDescent="0.3">
      <c r="A4" s="8" t="s">
        <v>23</v>
      </c>
      <c r="B4" s="9">
        <f>HDV!B4+MOSSON!B4+'AUBES POMPIGNANE'!B4+TASTAVIN!B4+VILLON!B4+AIGUELONGUE!B4</f>
        <v>0</v>
      </c>
      <c r="C4" s="9">
        <f>HDV!C4+MOSSON!C4+'AUBES POMPIGNANE'!C4+TASTAVIN!C4+VILLON!C4+AIGUELONGUE!C4</f>
        <v>430</v>
      </c>
      <c r="D4" s="9">
        <f>HDV!D4+MOSSON!D4+'AUBES POMPIGNANE'!D4+TASTAVIN!D4+VILLON!D4+AIGUELONGUE!D4</f>
        <v>233</v>
      </c>
      <c r="E4" s="9">
        <f>HDV!E4+MOSSON!E4+'AUBES POMPIGNANE'!E4+TASTAVIN!E4+VILLON!E4+AIGUELONGUE!E4</f>
        <v>331</v>
      </c>
      <c r="F4" s="9">
        <f>HDV!F4+MOSSON!F4+'AUBES POMPIGNANE'!F4+TASTAVIN!F4+VILLON!F4+AIGUELONGUE!F4</f>
        <v>257</v>
      </c>
      <c r="G4" s="9">
        <f>HDV!G4+MOSSON!G4+'AUBES POMPIGNANE'!G4+TASTAVIN!G4+VILLON!G4+AIGUELONGUE!G4</f>
        <v>77</v>
      </c>
      <c r="H4" s="9">
        <f>HDV!H4+MOSSON!H4+'AUBES POMPIGNANE'!H4+TASTAVIN!H4+VILLON!H4+AIGUELONGUE!H4</f>
        <v>224</v>
      </c>
      <c r="I4" s="9">
        <f>HDV!I4+MOSSON!I4+'AUBES POMPIGNANE'!I4+TASTAVIN!I4+VILLON!I4+AIGUELONGUE!I4</f>
        <v>64</v>
      </c>
      <c r="J4" s="9">
        <f>HDV!J4+MOSSON!J4+'AUBES POMPIGNANE'!J4+TASTAVIN!J4+VILLON!J4+AIGUELONGUE!J4</f>
        <v>36</v>
      </c>
      <c r="K4" s="9">
        <f>HDV!K4+MOSSON!K4+'AUBES POMPIGNANE'!K4+TASTAVIN!K4+VILLON!K4+AIGUELONGUE!K4</f>
        <v>408</v>
      </c>
      <c r="L4" s="9">
        <f>HDV!L4+MOSSON!L4+'AUBES POMPIGNANE'!L4+TASTAVIN!L4+VILLON!L4+AIGUELONGUE!L4</f>
        <v>144</v>
      </c>
      <c r="M4" s="9">
        <f>HDV!M4+MOSSON!M4+'AUBES POMPIGNANE'!M4+TASTAVIN!M4+VILLON!M4+AIGUELONGUE!M4</f>
        <v>28</v>
      </c>
      <c r="N4" s="9">
        <f>HDV!N4+MOSSON!N4+'AUBES POMPIGNANE'!N4+TASTAVIN!N4+VILLON!N4+AIGUELONGUE!N4</f>
        <v>16</v>
      </c>
      <c r="O4" s="9">
        <f>HDV!O4+MOSSON!O4+'AUBES POMPIGNANE'!O4+TASTAVIN!O4+VILLON!O4+AIGUELONGUE!O4</f>
        <v>31</v>
      </c>
      <c r="P4" s="9">
        <f>HDV!P4+MOSSON!P4+'AUBES POMPIGNANE'!P4+TASTAVIN!P4+VILLON!P4+AIGUELONGUE!P4</f>
        <v>1</v>
      </c>
      <c r="Q4" s="9">
        <f>HDV!Q4+MOSSON!Q4+'AUBES POMPIGNANE'!Q4+TASTAVIN!Q4+VILLON!Q4+AIGUELONGUE!Q4</f>
        <v>3</v>
      </c>
      <c r="R4" s="9">
        <f>HDV!R4+MOSSON!R4+'AUBES POMPIGNANE'!R4+TASTAVIN!R4+VILLON!R4+AIGUELONGUE!R4</f>
        <v>1127</v>
      </c>
      <c r="S4" s="9">
        <f>HDV!S4+MOSSON!S4+'AUBES POMPIGNANE'!S4+TASTAVIN!S4+VILLON!S4+AIGUELONGUE!S4</f>
        <v>178</v>
      </c>
      <c r="T4" s="22">
        <f t="shared" si="0"/>
        <v>2461</v>
      </c>
      <c r="U4" s="22">
        <f t="shared" si="1"/>
        <v>1251</v>
      </c>
      <c r="V4" s="22">
        <f t="shared" si="2"/>
        <v>408</v>
      </c>
      <c r="W4" s="22">
        <f t="shared" si="3"/>
        <v>44</v>
      </c>
      <c r="X4" s="22">
        <f t="shared" si="4"/>
        <v>322</v>
      </c>
      <c r="Y4" s="22">
        <f t="shared" si="5"/>
        <v>436</v>
      </c>
    </row>
    <row r="5" spans="1:25" x14ac:dyDescent="0.3">
      <c r="A5" s="8" t="s">
        <v>24</v>
      </c>
      <c r="B5" s="9">
        <f>HDV!B5+MOSSON!B5+'AUBES POMPIGNANE'!B5+TASTAVIN!B5+VILLON!B5+AIGUELONGUE!B5</f>
        <v>0</v>
      </c>
      <c r="C5" s="9">
        <f>HDV!C5+MOSSON!C5+'AUBES POMPIGNANE'!C5+TASTAVIN!C5+VILLON!C5+AIGUELONGUE!C5</f>
        <v>627</v>
      </c>
      <c r="D5" s="9">
        <f>HDV!D5+MOSSON!D5+'AUBES POMPIGNANE'!D5+TASTAVIN!D5+VILLON!D5+AIGUELONGUE!D5</f>
        <v>350</v>
      </c>
      <c r="E5" s="9">
        <f>HDV!E5+MOSSON!E5+'AUBES POMPIGNANE'!E5+TASTAVIN!E5+VILLON!E5+AIGUELONGUE!E5</f>
        <v>468</v>
      </c>
      <c r="F5" s="9">
        <f>HDV!F5+MOSSON!F5+'AUBES POMPIGNANE'!F5+TASTAVIN!F5+VILLON!F5+AIGUELONGUE!F5</f>
        <v>342</v>
      </c>
      <c r="G5" s="9">
        <f>HDV!G5+MOSSON!G5+'AUBES POMPIGNANE'!G5+TASTAVIN!G5+VILLON!G5+AIGUELONGUE!G5</f>
        <v>65</v>
      </c>
      <c r="H5" s="9">
        <f>HDV!H5+MOSSON!H5+'AUBES POMPIGNANE'!H5+TASTAVIN!H5+VILLON!H5+AIGUELONGUE!H5</f>
        <v>135</v>
      </c>
      <c r="I5" s="9">
        <f>HDV!I5+MOSSON!I5+'AUBES POMPIGNANE'!I5+TASTAVIN!I5+VILLON!I5+AIGUELONGUE!I5</f>
        <v>66</v>
      </c>
      <c r="J5" s="9">
        <f>HDV!J5+MOSSON!J5+'AUBES POMPIGNANE'!J5+TASTAVIN!J5+VILLON!J5+AIGUELONGUE!J5</f>
        <v>45</v>
      </c>
      <c r="K5" s="9">
        <f>HDV!K5+MOSSON!K5+'AUBES POMPIGNANE'!K5+TASTAVIN!K5+VILLON!K5+AIGUELONGUE!K5</f>
        <v>305</v>
      </c>
      <c r="L5" s="9">
        <f>HDV!L5+MOSSON!L5+'AUBES POMPIGNANE'!L5+TASTAVIN!L5+VILLON!L5+AIGUELONGUE!L5</f>
        <v>77</v>
      </c>
      <c r="M5" s="9">
        <f>HDV!M5+MOSSON!M5+'AUBES POMPIGNANE'!M5+TASTAVIN!M5+VILLON!M5+AIGUELONGUE!M5</f>
        <v>28</v>
      </c>
      <c r="N5" s="9">
        <f>HDV!N5+MOSSON!N5+'AUBES POMPIGNANE'!N5+TASTAVIN!N5+VILLON!N5+AIGUELONGUE!N5</f>
        <v>16</v>
      </c>
      <c r="O5" s="9">
        <f>HDV!O5+MOSSON!O5+'AUBES POMPIGNANE'!O5+TASTAVIN!O5+VILLON!O5+AIGUELONGUE!O5</f>
        <v>0</v>
      </c>
      <c r="P5" s="9">
        <f>HDV!P5+MOSSON!P5+'AUBES POMPIGNANE'!P5+TASTAVIN!P5+VILLON!P5+AIGUELONGUE!P5</f>
        <v>0</v>
      </c>
      <c r="Q5" s="9">
        <f>HDV!Q5+MOSSON!Q5+'AUBES POMPIGNANE'!Q5+TASTAVIN!Q5+VILLON!Q5+AIGUELONGUE!Q5</f>
        <v>3</v>
      </c>
      <c r="R5" s="9">
        <f>HDV!R5+MOSSON!R5+'AUBES POMPIGNANE'!R5+TASTAVIN!R5+VILLON!R5+AIGUELONGUE!R5</f>
        <v>1007</v>
      </c>
      <c r="S5" s="9">
        <f>HDV!S5+MOSSON!S5+'AUBES POMPIGNANE'!S5+TASTAVIN!S5+VILLON!S5+AIGUELONGUE!S5</f>
        <v>200</v>
      </c>
      <c r="T5" s="22">
        <f t="shared" si="0"/>
        <v>2727</v>
      </c>
      <c r="U5" s="22">
        <f t="shared" si="1"/>
        <v>1787</v>
      </c>
      <c r="V5" s="22">
        <f t="shared" si="2"/>
        <v>305</v>
      </c>
      <c r="W5" s="22">
        <f t="shared" si="3"/>
        <v>44</v>
      </c>
      <c r="X5" s="22">
        <f t="shared" si="4"/>
        <v>277</v>
      </c>
      <c r="Y5" s="22">
        <f t="shared" si="5"/>
        <v>314</v>
      </c>
    </row>
    <row r="6" spans="1:25" x14ac:dyDescent="0.3">
      <c r="A6" s="8" t="s">
        <v>25</v>
      </c>
      <c r="B6" s="9">
        <f>HDV!B6+MOSSON!B6+'AUBES POMPIGNANE'!B6+TASTAVIN!B6+VILLON!B6+AIGUELONGUE!B6</f>
        <v>0</v>
      </c>
      <c r="C6" s="9">
        <f>HDV!C6+MOSSON!C6+'AUBES POMPIGNANE'!C6+TASTAVIN!C6+VILLON!C6+AIGUELONGUE!C6</f>
        <v>380</v>
      </c>
      <c r="D6" s="9">
        <f>HDV!D6+MOSSON!D6+'AUBES POMPIGNANE'!D6+TASTAVIN!D6+VILLON!D6+AIGUELONGUE!D6</f>
        <v>356</v>
      </c>
      <c r="E6" s="9">
        <f>HDV!E6+MOSSON!E6+'AUBES POMPIGNANE'!E6+TASTAVIN!E6+VILLON!E6+AIGUELONGUE!E6</f>
        <v>300</v>
      </c>
      <c r="F6" s="9">
        <f>HDV!F6+MOSSON!F6+'AUBES POMPIGNANE'!F6+TASTAVIN!F6+VILLON!F6+AIGUELONGUE!F6</f>
        <v>185</v>
      </c>
      <c r="G6" s="9">
        <f>HDV!G6+MOSSON!G6+'AUBES POMPIGNANE'!G6+TASTAVIN!G6+VILLON!G6+AIGUELONGUE!G6</f>
        <v>73</v>
      </c>
      <c r="H6" s="9">
        <f>HDV!H6+MOSSON!H6+'AUBES POMPIGNANE'!H6+TASTAVIN!H6+VILLON!H6+AIGUELONGUE!H6</f>
        <v>146</v>
      </c>
      <c r="I6" s="9">
        <f>HDV!I6+MOSSON!I6+'AUBES POMPIGNANE'!I6+TASTAVIN!I6+VILLON!I6+AIGUELONGUE!I6</f>
        <v>49</v>
      </c>
      <c r="J6" s="9">
        <f>HDV!J6+MOSSON!J6+'AUBES POMPIGNANE'!J6+TASTAVIN!J6+VILLON!J6+AIGUELONGUE!J6</f>
        <v>48</v>
      </c>
      <c r="K6" s="9">
        <f>HDV!K6+MOSSON!K6+'AUBES POMPIGNANE'!K6+TASTAVIN!K6+VILLON!K6+AIGUELONGUE!K6</f>
        <v>316</v>
      </c>
      <c r="L6" s="9">
        <f>HDV!L6+MOSSON!L6+'AUBES POMPIGNANE'!L6+TASTAVIN!L6+VILLON!L6+AIGUELONGUE!L6</f>
        <v>126</v>
      </c>
      <c r="M6" s="9">
        <f>HDV!M6+MOSSON!M6+'AUBES POMPIGNANE'!M6+TASTAVIN!M6+VILLON!M6+AIGUELONGUE!M6</f>
        <v>23</v>
      </c>
      <c r="N6" s="9">
        <f>HDV!N6+MOSSON!N6+'AUBES POMPIGNANE'!N6+TASTAVIN!N6+VILLON!N6+AIGUELONGUE!N6</f>
        <v>20</v>
      </c>
      <c r="O6" s="9">
        <f>HDV!O6+MOSSON!O6+'AUBES POMPIGNANE'!O6+TASTAVIN!O6+VILLON!O6+AIGUELONGUE!O6</f>
        <v>0</v>
      </c>
      <c r="P6" s="9">
        <f>HDV!P6+MOSSON!P6+'AUBES POMPIGNANE'!P6+TASTAVIN!P6+VILLON!P6+AIGUELONGUE!P6</f>
        <v>0</v>
      </c>
      <c r="Q6" s="9">
        <f>HDV!Q6+MOSSON!Q6+'AUBES POMPIGNANE'!Q6+TASTAVIN!Q6+VILLON!Q6+AIGUELONGUE!Q6</f>
        <v>4</v>
      </c>
      <c r="R6" s="9">
        <f>HDV!R6+MOSSON!R6+'AUBES POMPIGNANE'!R6+TASTAVIN!R6+VILLON!R6+AIGUELONGUE!R6</f>
        <v>1125</v>
      </c>
      <c r="S6" s="9">
        <f>HDV!S6+MOSSON!S6+'AUBES POMPIGNANE'!S6+TASTAVIN!S6+VILLON!S6+AIGUELONGUE!S6</f>
        <v>153</v>
      </c>
      <c r="T6" s="22">
        <f t="shared" si="0"/>
        <v>2179</v>
      </c>
      <c r="U6" s="22">
        <f t="shared" si="1"/>
        <v>1221</v>
      </c>
      <c r="V6" s="22">
        <f t="shared" si="2"/>
        <v>316</v>
      </c>
      <c r="W6" s="22">
        <f t="shared" si="3"/>
        <v>43</v>
      </c>
      <c r="X6" s="22">
        <f t="shared" si="4"/>
        <v>279</v>
      </c>
      <c r="Y6" s="22">
        <f t="shared" si="5"/>
        <v>320</v>
      </c>
    </row>
    <row r="7" spans="1:25" x14ac:dyDescent="0.3">
      <c r="A7" s="8" t="s">
        <v>26</v>
      </c>
      <c r="B7" s="9">
        <f>HDV!B7+MOSSON!B7+'AUBES POMPIGNANE'!B7+TASTAVIN!B7+VILLON!B7+AIGUELONGUE!B7</f>
        <v>0</v>
      </c>
      <c r="C7" s="9">
        <f>HDV!C7+MOSSON!C7+'AUBES POMPIGNANE'!C7+TASTAVIN!C7+VILLON!C7+AIGUELONGUE!C7</f>
        <v>520</v>
      </c>
      <c r="D7" s="9">
        <f>HDV!D7+MOSSON!D7+'AUBES POMPIGNANE'!D7+TASTAVIN!D7+VILLON!D7+AIGUELONGUE!D7</f>
        <v>540</v>
      </c>
      <c r="E7" s="9">
        <f>HDV!E7+MOSSON!E7+'AUBES POMPIGNANE'!E7+TASTAVIN!E7+VILLON!E7+AIGUELONGUE!E7</f>
        <v>408</v>
      </c>
      <c r="F7" s="9">
        <f>HDV!F7+MOSSON!F7+'AUBES POMPIGNANE'!F7+TASTAVIN!F7+VILLON!F7+AIGUELONGUE!F7</f>
        <v>406</v>
      </c>
      <c r="G7" s="9">
        <f>HDV!G7+MOSSON!G7+'AUBES POMPIGNANE'!G7+TASTAVIN!G7+VILLON!G7+AIGUELONGUE!G7</f>
        <v>102</v>
      </c>
      <c r="H7" s="9">
        <f>HDV!H7+MOSSON!H7+'AUBES POMPIGNANE'!H7+TASTAVIN!H7+VILLON!H7+AIGUELONGUE!H7</f>
        <v>179</v>
      </c>
      <c r="I7" s="9">
        <f>HDV!I7+MOSSON!I7+'AUBES POMPIGNANE'!I7+TASTAVIN!I7+VILLON!I7+AIGUELONGUE!I7</f>
        <v>34</v>
      </c>
      <c r="J7" s="9">
        <f>HDV!J7+MOSSON!J7+'AUBES POMPIGNANE'!J7+TASTAVIN!J7+VILLON!J7+AIGUELONGUE!J7</f>
        <v>48</v>
      </c>
      <c r="K7" s="9">
        <f>HDV!K7+MOSSON!K7+'AUBES POMPIGNANE'!K7+TASTAVIN!K7+VILLON!K7+AIGUELONGUE!K7</f>
        <v>333</v>
      </c>
      <c r="L7" s="9">
        <f>HDV!L7+MOSSON!L7+'AUBES POMPIGNANE'!L7+TASTAVIN!L7+VILLON!L7+AIGUELONGUE!L7</f>
        <v>135</v>
      </c>
      <c r="M7" s="9">
        <f>HDV!M7+MOSSON!M7+'AUBES POMPIGNANE'!M7+TASTAVIN!M7+VILLON!M7+AIGUELONGUE!M7</f>
        <v>28</v>
      </c>
      <c r="N7" s="9">
        <f>HDV!N7+MOSSON!N7+'AUBES POMPIGNANE'!N7+TASTAVIN!N7+VILLON!N7+AIGUELONGUE!N7</f>
        <v>24</v>
      </c>
      <c r="O7" s="9">
        <f>HDV!O7+MOSSON!O7+'AUBES POMPIGNANE'!O7+TASTAVIN!O7+VILLON!O7+AIGUELONGUE!O7</f>
        <v>32</v>
      </c>
      <c r="P7" s="9">
        <f>HDV!P7+MOSSON!P7+'AUBES POMPIGNANE'!P7+TASTAVIN!P7+VILLON!P7+AIGUELONGUE!P7</f>
        <v>10</v>
      </c>
      <c r="Q7" s="9">
        <f>HDV!Q7+MOSSON!Q7+'AUBES POMPIGNANE'!Q7+TASTAVIN!Q7+VILLON!Q7+AIGUELONGUE!Q7</f>
        <v>2</v>
      </c>
      <c r="R7" s="9">
        <f>HDV!R7+MOSSON!R7+'AUBES POMPIGNANE'!R7+TASTAVIN!R7+VILLON!R7+AIGUELONGUE!R7</f>
        <v>1090</v>
      </c>
      <c r="S7" s="9">
        <f>HDV!S7+MOSSON!S7+'AUBES POMPIGNANE'!S7+TASTAVIN!S7+VILLON!S7+AIGUELONGUE!S7</f>
        <v>147</v>
      </c>
      <c r="T7" s="22">
        <f t="shared" si="0"/>
        <v>2948</v>
      </c>
      <c r="U7" s="22">
        <f t="shared" si="1"/>
        <v>1874</v>
      </c>
      <c r="V7" s="22">
        <f t="shared" si="2"/>
        <v>333</v>
      </c>
      <c r="W7" s="22">
        <f t="shared" si="3"/>
        <v>52</v>
      </c>
      <c r="X7" s="22">
        <f t="shared" si="4"/>
        <v>282</v>
      </c>
      <c r="Y7" s="22">
        <f t="shared" si="5"/>
        <v>407</v>
      </c>
    </row>
    <row r="8" spans="1:25" x14ac:dyDescent="0.3">
      <c r="A8" s="8" t="s">
        <v>27</v>
      </c>
      <c r="B8" s="9">
        <f>HDV!B8+MOSSON!B8+'AUBES POMPIGNANE'!B8+TASTAVIN!B8+VILLON!B8+AIGUELONGUE!B8</f>
        <v>0</v>
      </c>
      <c r="C8" s="9">
        <f>HDV!C8+MOSSON!C8+'AUBES POMPIGNANE'!C8+TASTAVIN!C8+VILLON!C8+AIGUELONGUE!C8</f>
        <v>472</v>
      </c>
      <c r="D8" s="9">
        <f>HDV!D8+MOSSON!D8+'AUBES POMPIGNANE'!D8+TASTAVIN!D8+VILLON!D8+AIGUELONGUE!D8</f>
        <v>440</v>
      </c>
      <c r="E8" s="9">
        <f>HDV!E8+MOSSON!E8+'AUBES POMPIGNANE'!E8+TASTAVIN!E8+VILLON!E8+AIGUELONGUE!E8</f>
        <v>391</v>
      </c>
      <c r="F8" s="9">
        <f>HDV!F8+MOSSON!F8+'AUBES POMPIGNANE'!F8+TASTAVIN!F8+VILLON!F8+AIGUELONGUE!F8</f>
        <v>380</v>
      </c>
      <c r="G8" s="9">
        <f>HDV!G8+MOSSON!G8+'AUBES POMPIGNANE'!G8+TASTAVIN!G8+VILLON!G8+AIGUELONGUE!G8</f>
        <v>79</v>
      </c>
      <c r="H8" s="9">
        <f>HDV!H8+MOSSON!H8+'AUBES POMPIGNANE'!H8+TASTAVIN!H8+VILLON!H8+AIGUELONGUE!H8</f>
        <v>185</v>
      </c>
      <c r="I8" s="9">
        <f>HDV!I8+MOSSON!I8+'AUBES POMPIGNANE'!I8+TASTAVIN!I8+VILLON!I8+AIGUELONGUE!I8</f>
        <v>56</v>
      </c>
      <c r="J8" s="9">
        <f>HDV!J8+MOSSON!J8+'AUBES POMPIGNANE'!J8+TASTAVIN!J8+VILLON!J8+AIGUELONGUE!J8</f>
        <v>79</v>
      </c>
      <c r="K8" s="9">
        <f>HDV!K8+MOSSON!K8+'AUBES POMPIGNANE'!K8+TASTAVIN!K8+VILLON!K8+AIGUELONGUE!K8</f>
        <v>339</v>
      </c>
      <c r="L8" s="9">
        <f>HDV!L8+MOSSON!L8+'AUBES POMPIGNANE'!L8+TASTAVIN!L8+VILLON!L8+AIGUELONGUE!L8</f>
        <v>332</v>
      </c>
      <c r="M8" s="9">
        <f>HDV!M8+MOSSON!M8+'AUBES POMPIGNANE'!M8+TASTAVIN!M8+VILLON!M8+AIGUELONGUE!M8</f>
        <v>26</v>
      </c>
      <c r="N8" s="9">
        <f>HDV!N8+MOSSON!N8+'AUBES POMPIGNANE'!N8+TASTAVIN!N8+VILLON!N8+AIGUELONGUE!N8</f>
        <v>25</v>
      </c>
      <c r="O8" s="9">
        <f>HDV!O8+MOSSON!O8+'AUBES POMPIGNANE'!O8+TASTAVIN!O8+VILLON!O8+AIGUELONGUE!O8</f>
        <v>0</v>
      </c>
      <c r="P8" s="9">
        <f>HDV!P8+MOSSON!P8+'AUBES POMPIGNANE'!P8+TASTAVIN!P8+VILLON!P8+AIGUELONGUE!P8</f>
        <v>0</v>
      </c>
      <c r="Q8" s="9">
        <f>HDV!Q8+MOSSON!Q8+'AUBES POMPIGNANE'!Q8+TASTAVIN!Q8+VILLON!Q8+AIGUELONGUE!Q8</f>
        <v>3</v>
      </c>
      <c r="R8" s="9">
        <f>HDV!R8+MOSSON!R8+'AUBES POMPIGNANE'!R8+TASTAVIN!R8+VILLON!R8+AIGUELONGUE!R8</f>
        <v>1022</v>
      </c>
      <c r="S8" s="9">
        <f>HDV!S8+MOSSON!S8+'AUBES POMPIGNANE'!S8+TASTAVIN!S8+VILLON!S8+AIGUELONGUE!S8</f>
        <v>184</v>
      </c>
      <c r="T8" s="22">
        <f t="shared" si="0"/>
        <v>2991</v>
      </c>
      <c r="U8" s="22">
        <f t="shared" si="1"/>
        <v>1683</v>
      </c>
      <c r="V8" s="22">
        <f t="shared" si="2"/>
        <v>339</v>
      </c>
      <c r="W8" s="22">
        <f t="shared" si="3"/>
        <v>51</v>
      </c>
      <c r="X8" s="22">
        <f t="shared" si="4"/>
        <v>516</v>
      </c>
      <c r="Y8" s="22">
        <f t="shared" si="5"/>
        <v>402</v>
      </c>
    </row>
    <row r="9" spans="1:25" x14ac:dyDescent="0.3">
      <c r="A9" s="8" t="s">
        <v>28</v>
      </c>
      <c r="B9" s="9">
        <f>HDV!B9+MOSSON!B9+'AUBES POMPIGNANE'!B9+TASTAVIN!B9+VILLON!B9+AIGUELONGUE!B9</f>
        <v>0</v>
      </c>
      <c r="C9" s="9">
        <f>HDV!C9+MOSSON!C9+'AUBES POMPIGNANE'!C9+TASTAVIN!C9+VILLON!C9+AIGUELONGUE!C9</f>
        <v>619</v>
      </c>
      <c r="D9" s="9">
        <f>HDV!D9+MOSSON!D9+'AUBES POMPIGNANE'!D9+TASTAVIN!D9+VILLON!D9+AIGUELONGUE!D9</f>
        <v>633</v>
      </c>
      <c r="E9" s="9">
        <f>HDV!E9+MOSSON!E9+'AUBES POMPIGNANE'!E9+TASTAVIN!E9+VILLON!E9+AIGUELONGUE!E9</f>
        <v>528</v>
      </c>
      <c r="F9" s="9">
        <f>HDV!F9+MOSSON!F9+'AUBES POMPIGNANE'!F9+TASTAVIN!F9+VILLON!F9+AIGUELONGUE!F9</f>
        <v>463</v>
      </c>
      <c r="G9" s="9">
        <f>HDV!G9+MOSSON!G9+'AUBES POMPIGNANE'!G9+TASTAVIN!G9+VILLON!G9+AIGUELONGUE!G9</f>
        <v>83</v>
      </c>
      <c r="H9" s="9">
        <f>HDV!H9+MOSSON!H9+'AUBES POMPIGNANE'!H9+TASTAVIN!H9+VILLON!H9+AIGUELONGUE!H9</f>
        <v>191</v>
      </c>
      <c r="I9" s="9">
        <f>HDV!I9+MOSSON!I9+'AUBES POMPIGNANE'!I9+TASTAVIN!I9+VILLON!I9+AIGUELONGUE!I9</f>
        <v>58</v>
      </c>
      <c r="J9" s="9">
        <f>HDV!J9+MOSSON!J9+'AUBES POMPIGNANE'!J9+TASTAVIN!J9+VILLON!J9+AIGUELONGUE!J9</f>
        <v>117</v>
      </c>
      <c r="K9" s="9">
        <f>HDV!K9+MOSSON!K9+'AUBES POMPIGNANE'!K9+TASTAVIN!K9+VILLON!K9+AIGUELONGUE!K9</f>
        <v>357</v>
      </c>
      <c r="L9" s="9">
        <f>HDV!L9+MOSSON!L9+'AUBES POMPIGNANE'!L9+TASTAVIN!L9+VILLON!L9+AIGUELONGUE!L9</f>
        <v>28</v>
      </c>
      <c r="M9" s="9">
        <f>HDV!M9+MOSSON!M9+'AUBES POMPIGNANE'!M9+TASTAVIN!M9+VILLON!M9+AIGUELONGUE!M9</f>
        <v>25</v>
      </c>
      <c r="N9" s="9">
        <f>HDV!N9+MOSSON!N9+'AUBES POMPIGNANE'!N9+TASTAVIN!N9+VILLON!N9+AIGUELONGUE!N9</f>
        <v>15</v>
      </c>
      <c r="O9" s="9">
        <f>HDV!O9+MOSSON!O9+'AUBES POMPIGNANE'!O9+TASTAVIN!O9+VILLON!O9+AIGUELONGUE!O9</f>
        <v>34</v>
      </c>
      <c r="P9" s="9"/>
      <c r="Q9" s="9">
        <f>HDV!Q9+MOSSON!Q9+'AUBES POMPIGNANE'!Q9+TASTAVIN!Q9+VILLON!Q9+AIGUELONGUE!Q9</f>
        <v>0</v>
      </c>
      <c r="R9" s="9">
        <f>HDV!R9+MOSSON!R9+'AUBES POMPIGNANE'!R9+TASTAVIN!R9+VILLON!R9+AIGUELONGUE!R9</f>
        <v>969</v>
      </c>
      <c r="S9" s="9">
        <f>HDV!S9+MOSSON!S9+'AUBES POMPIGNANE'!S9+TASTAVIN!S9+VILLON!S9+AIGUELONGUE!S9</f>
        <v>68</v>
      </c>
      <c r="T9" s="22">
        <f t="shared" si="0"/>
        <v>3219</v>
      </c>
      <c r="U9" s="22">
        <f t="shared" si="1"/>
        <v>2243</v>
      </c>
      <c r="V9" s="22">
        <f t="shared" si="2"/>
        <v>357</v>
      </c>
      <c r="W9" s="22">
        <f t="shared" si="3"/>
        <v>40</v>
      </c>
      <c r="X9" s="22">
        <f t="shared" si="4"/>
        <v>96</v>
      </c>
      <c r="Y9" s="22">
        <f t="shared" si="5"/>
        <v>483</v>
      </c>
    </row>
    <row r="10" spans="1:25" x14ac:dyDescent="0.3">
      <c r="A10" s="8" t="s">
        <v>29</v>
      </c>
      <c r="B10" s="9">
        <f>HDV!B10+MOSSON!B10+'AUBES POMPIGNANE'!B10+TASTAVIN!B10+VILLON!B10+AIGUELONGUE!B10</f>
        <v>0</v>
      </c>
      <c r="C10" s="9">
        <f>HDV!C10+MOSSON!C10+'AUBES POMPIGNANE'!C10+TASTAVIN!C10+VILLON!C10+AIGUELONGUE!C10</f>
        <v>352</v>
      </c>
      <c r="D10" s="9">
        <f>HDV!D10+MOSSON!D10+'AUBES POMPIGNANE'!D10+TASTAVIN!D10+VILLON!D10+AIGUELONGUE!D10</f>
        <v>278</v>
      </c>
      <c r="E10" s="9">
        <f>HDV!E10+MOSSON!E10+'AUBES POMPIGNANE'!E10+TASTAVIN!E10+VILLON!E10+AIGUELONGUE!E10</f>
        <v>282</v>
      </c>
      <c r="F10" s="9">
        <f>HDV!F10+MOSSON!F10+'AUBES POMPIGNANE'!F10+TASTAVIN!F10+VILLON!F10+AIGUELONGUE!F10</f>
        <v>229</v>
      </c>
      <c r="G10" s="9">
        <f>HDV!G10+MOSSON!G10+'AUBES POMPIGNANE'!G10+TASTAVIN!G10+VILLON!G10+AIGUELONGUE!G10</f>
        <v>42</v>
      </c>
      <c r="H10" s="9">
        <f>HDV!H10+MOSSON!H10+'AUBES POMPIGNANE'!H10+TASTAVIN!H10+VILLON!H10+AIGUELONGUE!H10</f>
        <v>128</v>
      </c>
      <c r="I10" s="9">
        <f>HDV!I10+MOSSON!I10+'AUBES POMPIGNANE'!I10+TASTAVIN!I10+VILLON!I10+AIGUELONGUE!I10</f>
        <v>48</v>
      </c>
      <c r="J10" s="9">
        <f>HDV!J10+MOSSON!J10+'AUBES POMPIGNANE'!J10+TASTAVIN!J10+VILLON!J10+AIGUELONGUE!J10</f>
        <v>421</v>
      </c>
      <c r="K10" s="9">
        <f>HDV!K10+MOSSON!K10+'AUBES POMPIGNANE'!K10+TASTAVIN!K10+VILLON!K10+AIGUELONGUE!K10</f>
        <v>237</v>
      </c>
      <c r="L10" s="9">
        <f>HDV!L10+MOSSON!L10+'AUBES POMPIGNANE'!L10+TASTAVIN!L10+VILLON!L10+AIGUELONGUE!L10</f>
        <v>22</v>
      </c>
      <c r="M10" s="9">
        <f>HDV!M10+MOSSON!M10+'AUBES POMPIGNANE'!M10+TASTAVIN!M10+VILLON!M10+AIGUELONGUE!M10</f>
        <v>14</v>
      </c>
      <c r="N10" s="9">
        <f>HDV!N10+MOSSON!N10+'AUBES POMPIGNANE'!N10+TASTAVIN!N10+VILLON!N10+AIGUELONGUE!N10</f>
        <v>22</v>
      </c>
      <c r="O10" s="9">
        <f>HDV!O10+MOSSON!O10+'AUBES POMPIGNANE'!O10+TASTAVIN!O10+VILLON!O10+AIGUELONGUE!O10</f>
        <v>0</v>
      </c>
      <c r="P10" s="9">
        <f>HDV!P10+MOSSON!P10+'AUBES POMPIGNANE'!P10+TASTAVIN!P10+VILLON!P10+AIGUELONGUE!P10</f>
        <v>0</v>
      </c>
      <c r="Q10" s="9">
        <f>HDV!Q10+MOSSON!Q10+'AUBES POMPIGNANE'!Q10+TASTAVIN!Q10+VILLON!Q10+AIGUELONGUE!Q10</f>
        <v>2</v>
      </c>
      <c r="R10" s="9">
        <f>HDV!R10+MOSSON!R10+'AUBES POMPIGNANE'!R10+TASTAVIN!R10+VILLON!R10+AIGUELONGUE!R10</f>
        <v>1313</v>
      </c>
      <c r="S10" s="9">
        <f>HDV!S10+MOSSON!S10+'AUBES POMPIGNANE'!S10+TASTAVIN!S10+VILLON!S10+AIGUELONGUE!S10</f>
        <v>92</v>
      </c>
      <c r="T10" s="22">
        <f t="shared" si="0"/>
        <v>2169</v>
      </c>
      <c r="U10" s="22">
        <f t="shared" si="1"/>
        <v>1141</v>
      </c>
      <c r="V10" s="22">
        <f t="shared" si="2"/>
        <v>237</v>
      </c>
      <c r="W10" s="22">
        <f t="shared" si="3"/>
        <v>36</v>
      </c>
      <c r="X10" s="22">
        <f t="shared" si="4"/>
        <v>114</v>
      </c>
      <c r="Y10" s="22">
        <f t="shared" si="5"/>
        <v>641</v>
      </c>
    </row>
    <row r="11" spans="1:25" x14ac:dyDescent="0.3">
      <c r="A11" s="8" t="s">
        <v>30</v>
      </c>
      <c r="B11" s="9">
        <f>HDV!B11+MOSSON!B11+'AUBES POMPIGNANE'!B11+TASTAVIN!B11+VILLON!B11+AIGUELONGUE!B11</f>
        <v>0</v>
      </c>
      <c r="C11" s="9">
        <f>HDV!C11+MOSSON!C11+'AUBES POMPIGNANE'!C11+TASTAVIN!C11+VILLON!C11+AIGUELONGUE!C11</f>
        <v>536</v>
      </c>
      <c r="D11" s="9">
        <f>HDV!D11+MOSSON!D11+'AUBES POMPIGNANE'!D11+TASTAVIN!D11+VILLON!D11+AIGUELONGUE!D11</f>
        <v>438</v>
      </c>
      <c r="E11" s="9">
        <f>HDV!E11+MOSSON!E11+'AUBES POMPIGNANE'!E11+TASTAVIN!E11+VILLON!E11+AIGUELONGUE!E11</f>
        <v>469</v>
      </c>
      <c r="F11" s="9">
        <f>HDV!F11+MOSSON!F11+'AUBES POMPIGNANE'!F11+TASTAVIN!F11+VILLON!F11+AIGUELONGUE!F11</f>
        <v>359</v>
      </c>
      <c r="G11" s="9">
        <f>HDV!G11+MOSSON!G11+'AUBES POMPIGNANE'!G11+TASTAVIN!G11+VILLON!G11+AIGUELONGUE!G11</f>
        <v>90</v>
      </c>
      <c r="H11" s="9">
        <f>HDV!H11+MOSSON!H11+'AUBES POMPIGNANE'!H11+TASTAVIN!H11+VILLON!H11+AIGUELONGUE!H11</f>
        <v>204</v>
      </c>
      <c r="I11" s="9">
        <f>HDV!I11+MOSSON!I11+'AUBES POMPIGNANE'!I11+TASTAVIN!I11+VILLON!I11+AIGUELONGUE!I11</f>
        <v>65</v>
      </c>
      <c r="J11" s="9">
        <f>HDV!J11+MOSSON!J11+'AUBES POMPIGNANE'!J11+TASTAVIN!J11+VILLON!J11+AIGUELONGUE!J11</f>
        <v>9</v>
      </c>
      <c r="K11" s="9">
        <f>HDV!K11+MOSSON!K11+'AUBES POMPIGNANE'!K11+TASTAVIN!K11+VILLON!K11+AIGUELONGUE!K11</f>
        <v>312</v>
      </c>
      <c r="L11" s="9">
        <f>HDV!L11+MOSSON!L11+'AUBES POMPIGNANE'!L11+TASTAVIN!L11+VILLON!L11+AIGUELONGUE!L11</f>
        <v>35</v>
      </c>
      <c r="M11" s="9">
        <f>HDV!M11+MOSSON!M11+'AUBES POMPIGNANE'!M11+TASTAVIN!M11+VILLON!M11+AIGUELONGUE!M11</f>
        <v>19</v>
      </c>
      <c r="N11" s="9">
        <f>HDV!N11+MOSSON!N11+'AUBES POMPIGNANE'!N11+TASTAVIN!N11+VILLON!N11+AIGUELONGUE!N11</f>
        <v>24</v>
      </c>
      <c r="O11" s="9">
        <f>HDV!O11+MOSSON!O11+'AUBES POMPIGNANE'!O11+TASTAVIN!O11+VILLON!O11+AIGUELONGUE!O11</f>
        <v>30</v>
      </c>
      <c r="P11" s="9">
        <f>HDV!P11+MOSSON!P11+'AUBES POMPIGNANE'!P11+TASTAVIN!P11+VILLON!P11+AIGUELONGUE!P11</f>
        <v>0</v>
      </c>
      <c r="Q11" s="9">
        <f>HDV!Q11+MOSSON!Q11+'AUBES POMPIGNANE'!Q11+TASTAVIN!Q11+VILLON!Q11+AIGUELONGUE!Q11</f>
        <v>5</v>
      </c>
      <c r="R11" s="9">
        <f>HDV!R11+MOSSON!R11+'AUBES POMPIGNANE'!R11+TASTAVIN!R11+VILLON!R11+AIGUELONGUE!R11</f>
        <v>1174</v>
      </c>
      <c r="S11" s="9">
        <f>HDV!S11+MOSSON!S11+'AUBES POMPIGNANE'!S11+TASTAVIN!S11+VILLON!S11+AIGUELONGUE!S11</f>
        <v>193</v>
      </c>
      <c r="T11" s="22">
        <f t="shared" si="0"/>
        <v>2788</v>
      </c>
      <c r="U11" s="22">
        <f t="shared" si="1"/>
        <v>1802</v>
      </c>
      <c r="V11" s="22">
        <f t="shared" si="2"/>
        <v>312</v>
      </c>
      <c r="W11" s="22">
        <f t="shared" si="3"/>
        <v>43</v>
      </c>
      <c r="X11" s="22">
        <f t="shared" si="4"/>
        <v>228</v>
      </c>
      <c r="Y11" s="22">
        <f t="shared" si="5"/>
        <v>403</v>
      </c>
    </row>
    <row r="12" spans="1:25" x14ac:dyDescent="0.3">
      <c r="A12" s="8" t="s">
        <v>31</v>
      </c>
      <c r="B12" s="9">
        <f>HDV!B12+MOSSON!B12+'AUBES POMPIGNANE'!B12+TASTAVIN!B12+VILLON!B12+AIGUELONGUE!B12</f>
        <v>0</v>
      </c>
      <c r="C12" s="9">
        <f>HDV!C12+MOSSON!C12+'AUBES POMPIGNANE'!C12+TASTAVIN!C12+VILLON!C12+AIGUELONGUE!C12</f>
        <v>547</v>
      </c>
      <c r="D12" s="9">
        <f>HDV!D12+MOSSON!D12+'AUBES POMPIGNANE'!D12+TASTAVIN!D12+VILLON!D12+AIGUELONGUE!D12</f>
        <v>546</v>
      </c>
      <c r="E12" s="9">
        <f>HDV!E12+MOSSON!E12+'AUBES POMPIGNANE'!E12+TASTAVIN!E12+VILLON!E12+AIGUELONGUE!E12</f>
        <v>559</v>
      </c>
      <c r="F12" s="9">
        <f>HDV!F12+MOSSON!F12+'AUBES POMPIGNANE'!F12+TASTAVIN!F12+VILLON!F12+AIGUELONGUE!F12</f>
        <v>389</v>
      </c>
      <c r="G12" s="9">
        <f>HDV!G12+MOSSON!G12+'AUBES POMPIGNANE'!G12+TASTAVIN!G12+VILLON!G12+AIGUELONGUE!G12</f>
        <v>31</v>
      </c>
      <c r="H12" s="9">
        <f>HDV!H12+MOSSON!H12+'AUBES POMPIGNANE'!H12+TASTAVIN!H12+VILLON!H12+AIGUELONGUE!H12</f>
        <v>155</v>
      </c>
      <c r="I12" s="9">
        <f>HDV!I12+MOSSON!I12+'AUBES POMPIGNANE'!I12+TASTAVIN!I12+VILLON!I12+AIGUELONGUE!I12</f>
        <v>48</v>
      </c>
      <c r="J12" s="9">
        <f>HDV!J12+MOSSON!J12+'AUBES POMPIGNANE'!J12+TASTAVIN!J12+VILLON!J12+AIGUELONGUE!J12</f>
        <v>10</v>
      </c>
      <c r="K12" s="9">
        <f>HDV!K12+MOSSON!K12+'AUBES POMPIGNANE'!K12+TASTAVIN!K12+VILLON!K12+AIGUELONGUE!K12</f>
        <v>386</v>
      </c>
      <c r="L12" s="9">
        <f>HDV!L12+MOSSON!L12+'AUBES POMPIGNANE'!L12+TASTAVIN!L12+VILLON!L12+AIGUELONGUE!L12</f>
        <v>34</v>
      </c>
      <c r="M12" s="9">
        <f>HDV!M12+MOSSON!M12+'AUBES POMPIGNANE'!M12+TASTAVIN!M12+VILLON!M12+AIGUELONGUE!M12</f>
        <v>43</v>
      </c>
      <c r="N12" s="9">
        <f>HDV!N12+MOSSON!N12+'AUBES POMPIGNANE'!N12+TASTAVIN!N12+VILLON!N12+AIGUELONGUE!N12</f>
        <v>15</v>
      </c>
      <c r="O12" s="9">
        <f>HDV!O12+MOSSON!O12+'AUBES POMPIGNANE'!O12+TASTAVIN!O12+VILLON!O12+AIGUELONGUE!O12</f>
        <v>0</v>
      </c>
      <c r="P12" s="9">
        <f>HDV!P12+MOSSON!P12+'AUBES POMPIGNANE'!P12+TASTAVIN!P12+VILLON!P12+AIGUELONGUE!P12</f>
        <v>0</v>
      </c>
      <c r="Q12" s="9">
        <f>HDV!Q12+MOSSON!Q12+'AUBES POMPIGNANE'!Q12+TASTAVIN!Q12+VILLON!Q12+AIGUELONGUE!Q12</f>
        <v>2</v>
      </c>
      <c r="R12" s="9">
        <f>HDV!R12+MOSSON!R12+'AUBES POMPIGNANE'!R12+TASTAVIN!R12+VILLON!R12+AIGUELONGUE!R12</f>
        <v>1121</v>
      </c>
      <c r="S12" s="9">
        <f>HDV!S12+MOSSON!S12+'AUBES POMPIGNANE'!S12+TASTAVIN!S12+VILLON!S12+AIGUELONGUE!S12</f>
        <v>127</v>
      </c>
      <c r="T12" s="22">
        <f t="shared" si="0"/>
        <v>2892</v>
      </c>
      <c r="U12" s="22">
        <f t="shared" si="1"/>
        <v>2041</v>
      </c>
      <c r="V12" s="22">
        <f t="shared" si="2"/>
        <v>386</v>
      </c>
      <c r="W12" s="22">
        <f t="shared" si="3"/>
        <v>58</v>
      </c>
      <c r="X12" s="22">
        <f t="shared" si="4"/>
        <v>161</v>
      </c>
      <c r="Y12" s="22">
        <f t="shared" si="5"/>
        <v>246</v>
      </c>
    </row>
    <row r="13" spans="1:25" x14ac:dyDescent="0.3">
      <c r="A13" s="8" t="s">
        <v>32</v>
      </c>
      <c r="B13" s="9">
        <f>HDV!B13+MOSSON!B13+'AUBES POMPIGNANE'!B13+TASTAVIN!B13+VILLON!B13+AIGUELONGUE!B13</f>
        <v>0</v>
      </c>
      <c r="C13" s="9">
        <f>HDV!C13+MOSSON!C13+'AUBES POMPIGNANE'!C13+TASTAVIN!C13+VILLON!C13+AIGUELONGUE!C13</f>
        <v>599</v>
      </c>
      <c r="D13" s="9">
        <f>HDV!D13+MOSSON!D13+'AUBES POMPIGNANE'!D13+TASTAVIN!D13+VILLON!D13+AIGUELONGUE!D13</f>
        <v>643</v>
      </c>
      <c r="E13" s="9">
        <f>HDV!E13+MOSSON!E13+'AUBES POMPIGNANE'!E13+TASTAVIN!E13+VILLON!E13+AIGUELONGUE!E13</f>
        <v>602</v>
      </c>
      <c r="F13" s="9">
        <f>HDV!F13+MOSSON!F13+'AUBES POMPIGNANE'!F13+TASTAVIN!F13+VILLON!F13+AIGUELONGUE!F13</f>
        <v>477</v>
      </c>
      <c r="G13" s="9">
        <f>HDV!G13+MOSSON!G13+'AUBES POMPIGNANE'!G13+TASTAVIN!G13+VILLON!G13+AIGUELONGUE!G13</f>
        <v>35</v>
      </c>
      <c r="H13" s="9">
        <f>HDV!H13+MOSSON!H13+'AUBES POMPIGNANE'!H13+TASTAVIN!H13+VILLON!H13+AIGUELONGUE!H13</f>
        <v>219</v>
      </c>
      <c r="I13" s="9">
        <f>HDV!I13+MOSSON!I13+'AUBES POMPIGNANE'!I13+TASTAVIN!I13+VILLON!I13+AIGUELONGUE!I13</f>
        <v>51</v>
      </c>
      <c r="J13" s="9">
        <f>HDV!J13+MOSSON!J13+'AUBES POMPIGNANE'!J13+TASTAVIN!J13+VILLON!J13+AIGUELONGUE!J13</f>
        <v>5</v>
      </c>
      <c r="K13" s="9">
        <f>HDV!K13+MOSSON!K13+'AUBES POMPIGNANE'!K13+TASTAVIN!K13+VILLON!K13+AIGUELONGUE!K13</f>
        <v>336</v>
      </c>
      <c r="L13" s="9">
        <f>HDV!L13+MOSSON!L13+'AUBES POMPIGNANE'!L13+TASTAVIN!L13+VILLON!L13+AIGUELONGUE!L13</f>
        <v>27</v>
      </c>
      <c r="M13" s="9">
        <f>HDV!M13+MOSSON!M13+'AUBES POMPIGNANE'!M13+TASTAVIN!M13+VILLON!M13+AIGUELONGUE!M13</f>
        <v>37</v>
      </c>
      <c r="N13" s="9">
        <f>HDV!N13+MOSSON!N13+'AUBES POMPIGNANE'!N13+TASTAVIN!N13+VILLON!N13+AIGUELONGUE!N13</f>
        <v>31</v>
      </c>
      <c r="O13" s="9">
        <f>HDV!O13+MOSSON!O13+'AUBES POMPIGNANE'!O13+TASTAVIN!O13+VILLON!O13+AIGUELONGUE!O13</f>
        <v>29</v>
      </c>
      <c r="P13" s="9">
        <f>HDV!P13+MOSSON!P13+'AUBES POMPIGNANE'!P13+TASTAVIN!P13+VILLON!P13+AIGUELONGUE!P13</f>
        <v>0</v>
      </c>
      <c r="Q13" s="9">
        <f>HDV!Q13+MOSSON!Q13+'AUBES POMPIGNANE'!Q13+TASTAVIN!Q13+VILLON!Q13+AIGUELONGUE!Q13</f>
        <v>1</v>
      </c>
      <c r="R13" s="9">
        <f>HDV!R13+MOSSON!R13+'AUBES POMPIGNANE'!R13+TASTAVIN!R13+VILLON!R13+AIGUELONGUE!R13</f>
        <v>1124</v>
      </c>
      <c r="S13" s="9">
        <f>HDV!S13+MOSSON!S13+'AUBES POMPIGNANE'!S13+TASTAVIN!S13+VILLON!S13+AIGUELONGUE!S13</f>
        <v>90</v>
      </c>
      <c r="T13" s="22">
        <f t="shared" si="0"/>
        <v>3182</v>
      </c>
      <c r="U13" s="22">
        <f t="shared" si="1"/>
        <v>2321</v>
      </c>
      <c r="V13" s="22">
        <f t="shared" si="2"/>
        <v>336</v>
      </c>
      <c r="W13" s="22">
        <f t="shared" si="3"/>
        <v>68</v>
      </c>
      <c r="X13" s="22">
        <f t="shared" si="4"/>
        <v>117</v>
      </c>
      <c r="Y13" s="22">
        <f t="shared" si="5"/>
        <v>340</v>
      </c>
    </row>
    <row r="14" spans="1:25" x14ac:dyDescent="0.3">
      <c r="A14" s="8" t="s">
        <v>33</v>
      </c>
      <c r="B14" s="9">
        <f>HDV!B14+MOSSON!B14+'AUBES POMPIGNANE'!B14+TASTAVIN!B14+VILLON!B14+AIGUELONGUE!B14</f>
        <v>0</v>
      </c>
      <c r="C14" s="9">
        <f>HDV!C14+MOSSON!C14+'AUBES POMPIGNANE'!C14+TASTAVIN!C14+VILLON!C14+AIGUELONGUE!C14</f>
        <v>509</v>
      </c>
      <c r="D14" s="9">
        <f>HDV!D14+MOSSON!D14+'AUBES POMPIGNANE'!D14+TASTAVIN!D14+VILLON!D14+AIGUELONGUE!D14</f>
        <v>602</v>
      </c>
      <c r="E14" s="9">
        <f>HDV!E14+MOSSON!E14+'AUBES POMPIGNANE'!E14+TASTAVIN!E14+VILLON!E14+AIGUELONGUE!E14</f>
        <v>706</v>
      </c>
      <c r="F14" s="9">
        <f>HDV!F14+MOSSON!F14+'AUBES POMPIGNANE'!F14+TASTAVIN!F14+VILLON!F14+AIGUELONGUE!F14</f>
        <v>594</v>
      </c>
      <c r="G14" s="9">
        <f>HDV!G14+MOSSON!G14+'AUBES POMPIGNANE'!G14+TASTAVIN!G14+VILLON!G14+AIGUELONGUE!G14</f>
        <v>27</v>
      </c>
      <c r="H14" s="9">
        <f>HDV!H14+MOSSON!H14+'AUBES POMPIGNANE'!H14+TASTAVIN!H14+VILLON!H14+AIGUELONGUE!H14</f>
        <v>185</v>
      </c>
      <c r="I14" s="9">
        <f>HDV!I14+MOSSON!I14+'AUBES POMPIGNANE'!I14+TASTAVIN!I14+VILLON!I14+AIGUELONGUE!I14</f>
        <v>63</v>
      </c>
      <c r="J14" s="9">
        <f>HDV!J14+MOSSON!J14+'AUBES POMPIGNANE'!J14+TASTAVIN!J14+VILLON!J14+AIGUELONGUE!J14</f>
        <v>6</v>
      </c>
      <c r="K14" s="9">
        <f>HDV!K14+MOSSON!K14+'AUBES POMPIGNANE'!K14+TASTAVIN!K14+VILLON!K14+AIGUELONGUE!K14</f>
        <v>345</v>
      </c>
      <c r="L14" s="9">
        <f>HDV!L14+MOSSON!L14+'AUBES POMPIGNANE'!L14+TASTAVIN!L14+VILLON!L14+AIGUELONGUE!L14</f>
        <v>38</v>
      </c>
      <c r="M14" s="9">
        <f>HDV!M14+MOSSON!M14+'AUBES POMPIGNANE'!M14+TASTAVIN!M14+VILLON!M14+AIGUELONGUE!M14</f>
        <v>16</v>
      </c>
      <c r="N14" s="9">
        <f>HDV!N14+MOSSON!N14+'AUBES POMPIGNANE'!N14+TASTAVIN!N14+VILLON!N14+AIGUELONGUE!N14</f>
        <v>33</v>
      </c>
      <c r="O14" s="9">
        <f>HDV!O14+MOSSON!O14+'AUBES POMPIGNANE'!O14+TASTAVIN!O14+VILLON!O14+AIGUELONGUE!O14</f>
        <v>23</v>
      </c>
      <c r="P14" s="9">
        <f>HDV!P14+MOSSON!P14+'AUBES POMPIGNANE'!P14+TASTAVIN!P14+VILLON!P14+AIGUELONGUE!P14</f>
        <v>0</v>
      </c>
      <c r="Q14" s="9">
        <f>HDV!Q14+MOSSON!Q14+'AUBES POMPIGNANE'!Q14+TASTAVIN!Q14+VILLON!Q14+AIGUELONGUE!Q14</f>
        <v>0</v>
      </c>
      <c r="R14" s="9">
        <f>HDV!R14+MOSSON!R14+'AUBES POMPIGNANE'!R14+TASTAVIN!R14+VILLON!R14+AIGUELONGUE!R14</f>
        <v>1196</v>
      </c>
      <c r="S14" s="9">
        <f>HDV!S14+MOSSON!S14+'AUBES POMPIGNANE'!S14+TASTAVIN!S14+VILLON!S14+AIGUELONGUE!S14</f>
        <v>147</v>
      </c>
      <c r="T14" s="22">
        <f t="shared" si="0"/>
        <v>3294</v>
      </c>
      <c r="U14" s="22">
        <f t="shared" si="1"/>
        <v>2411</v>
      </c>
      <c r="V14" s="22">
        <f t="shared" si="2"/>
        <v>345</v>
      </c>
      <c r="W14" s="22">
        <f t="shared" si="3"/>
        <v>49</v>
      </c>
      <c r="X14" s="22">
        <f t="shared" si="4"/>
        <v>185</v>
      </c>
      <c r="Y14" s="22">
        <f t="shared" si="5"/>
        <v>304</v>
      </c>
    </row>
    <row r="15" spans="1:25" x14ac:dyDescent="0.3">
      <c r="A15" s="8" t="s">
        <v>34</v>
      </c>
      <c r="B15" s="9">
        <f>HDV!B15+MOSSON!B15+'AUBES POMPIGNANE'!B15+TASTAVIN!B15+VILLON!B15+AIGUELONGUE!B15</f>
        <v>0</v>
      </c>
      <c r="C15" s="9">
        <f>HDV!C15+MOSSON!C15+'AUBES POMPIGNANE'!C15+TASTAVIN!C15+VILLON!C15+AIGUELONGUE!C15</f>
        <v>633</v>
      </c>
      <c r="D15" s="9">
        <f>HDV!D15+MOSSON!D15+'AUBES POMPIGNANE'!D15+TASTAVIN!D15+VILLON!D15+AIGUELONGUE!D15</f>
        <v>451</v>
      </c>
      <c r="E15" s="9">
        <f>HDV!E15+MOSSON!E15+'AUBES POMPIGNANE'!E15+TASTAVIN!E15+VILLON!E15+AIGUELONGUE!E15</f>
        <v>594</v>
      </c>
      <c r="F15" s="9">
        <f>HDV!F15+MOSSON!F15+'AUBES POMPIGNANE'!F15+TASTAVIN!F15+VILLON!F15+AIGUELONGUE!F15</f>
        <v>452</v>
      </c>
      <c r="G15" s="9">
        <f>HDV!G15+MOSSON!G15+'AUBES POMPIGNANE'!G15+TASTAVIN!G15+VILLON!G15+AIGUELONGUE!G15</f>
        <v>41</v>
      </c>
      <c r="H15" s="9">
        <f>HDV!H15+MOSSON!H15+'AUBES POMPIGNANE'!H15+TASTAVIN!H15+VILLON!H15+AIGUELONGUE!H15</f>
        <v>162</v>
      </c>
      <c r="I15" s="9">
        <f>HDV!I15+MOSSON!I15+'AUBES POMPIGNANE'!I15+TASTAVIN!I15+VILLON!I15+AIGUELONGUE!I15</f>
        <v>30</v>
      </c>
      <c r="J15" s="9">
        <f>HDV!J15+MOSSON!J15+'AUBES POMPIGNANE'!J15+TASTAVIN!J15+VILLON!J15+AIGUELONGUE!J15</f>
        <v>10</v>
      </c>
      <c r="K15" s="9">
        <f>HDV!K15+MOSSON!K15+'AUBES POMPIGNANE'!K15+TASTAVIN!K15+VILLON!K15+AIGUELONGUE!K15</f>
        <v>261</v>
      </c>
      <c r="L15" s="9">
        <f>HDV!L15+MOSSON!L15+'AUBES POMPIGNANE'!L15+TASTAVIN!L15+VILLON!L15+AIGUELONGUE!L15</f>
        <v>30</v>
      </c>
      <c r="M15" s="9">
        <f>HDV!M15+MOSSON!M15+'AUBES POMPIGNANE'!M15+TASTAVIN!M15+VILLON!M15+AIGUELONGUE!M15</f>
        <v>21</v>
      </c>
      <c r="N15" s="9">
        <f>HDV!N15+MOSSON!N15+'AUBES POMPIGNANE'!N15+TASTAVIN!N15+VILLON!N15+AIGUELONGUE!N15</f>
        <v>25</v>
      </c>
      <c r="O15" s="9">
        <f>HDV!O15+MOSSON!O15+'AUBES POMPIGNANE'!O15+TASTAVIN!O15+VILLON!O15+AIGUELONGUE!O15</f>
        <v>6</v>
      </c>
      <c r="P15" s="9">
        <f>HDV!P15+MOSSON!P15+'AUBES POMPIGNANE'!P15+TASTAVIN!P15+VILLON!P15+AIGUELONGUE!P15</f>
        <v>0</v>
      </c>
      <c r="Q15" s="9">
        <f>HDV!Q15+MOSSON!Q15+'AUBES POMPIGNANE'!Q15+TASTAVIN!Q15+VILLON!Q15+AIGUELONGUE!Q15</f>
        <v>1</v>
      </c>
      <c r="R15" s="9">
        <f>HDV!R15+MOSSON!R15+'AUBES POMPIGNANE'!R15+TASTAVIN!R15+VILLON!R15+AIGUELONGUE!R15</f>
        <v>1098</v>
      </c>
      <c r="S15" s="9">
        <f>HDV!S15+MOSSON!S15+'AUBES POMPIGNANE'!S15+TASTAVIN!S15+VILLON!S15+AIGUELONGUE!S15</f>
        <v>197</v>
      </c>
      <c r="T15" s="22">
        <f t="shared" si="0"/>
        <v>2914</v>
      </c>
      <c r="U15" s="22">
        <f t="shared" si="1"/>
        <v>2130</v>
      </c>
      <c r="V15" s="22">
        <f t="shared" si="2"/>
        <v>261</v>
      </c>
      <c r="W15" s="22">
        <f t="shared" si="3"/>
        <v>46</v>
      </c>
      <c r="X15" s="22">
        <f t="shared" si="4"/>
        <v>227</v>
      </c>
      <c r="Y15" s="22">
        <f t="shared" si="5"/>
        <v>250</v>
      </c>
    </row>
    <row r="16" spans="1:25" x14ac:dyDescent="0.3">
      <c r="A16" s="8" t="s">
        <v>35</v>
      </c>
      <c r="B16" s="9">
        <f>HDV!B16+MOSSON!B16+'AUBES POMPIGNANE'!B16+TASTAVIN!B16+VILLON!B16+AIGUELONGUE!B16</f>
        <v>0</v>
      </c>
      <c r="C16" s="9">
        <f>HDV!C16+MOSSON!C16+'AUBES POMPIGNANE'!C16+TASTAVIN!C16+VILLON!C16+AIGUELONGUE!C16</f>
        <v>475</v>
      </c>
      <c r="D16" s="9">
        <f>HDV!D16+MOSSON!D16+'AUBES POMPIGNANE'!D16+TASTAVIN!D16+VILLON!D16+AIGUELONGUE!D16</f>
        <v>412</v>
      </c>
      <c r="E16" s="9">
        <f>HDV!E16+MOSSON!E16+'AUBES POMPIGNANE'!E16+TASTAVIN!E16+VILLON!E16+AIGUELONGUE!E16</f>
        <v>464</v>
      </c>
      <c r="F16" s="9">
        <f>HDV!F16+MOSSON!F16+'AUBES POMPIGNANE'!F16+TASTAVIN!F16+VILLON!F16+AIGUELONGUE!F16</f>
        <v>383</v>
      </c>
      <c r="G16" s="9">
        <f>HDV!G16+MOSSON!G16+'AUBES POMPIGNANE'!G16+TASTAVIN!G16+VILLON!G16+AIGUELONGUE!G16</f>
        <v>37</v>
      </c>
      <c r="H16" s="9">
        <f>HDV!H16+MOSSON!H16+'AUBES POMPIGNANE'!H16+TASTAVIN!H16+VILLON!H16+AIGUELONGUE!H16</f>
        <v>199</v>
      </c>
      <c r="I16" s="9">
        <f>HDV!I16+MOSSON!I16+'AUBES POMPIGNANE'!I16+TASTAVIN!I16+VILLON!I16+AIGUELONGUE!I16</f>
        <v>45</v>
      </c>
      <c r="J16" s="9">
        <f>HDV!J16+MOSSON!J16+'AUBES POMPIGNANE'!J16+TASTAVIN!J16+VILLON!J16+AIGUELONGUE!J16</f>
        <v>9</v>
      </c>
      <c r="K16" s="9">
        <f>HDV!K16+MOSSON!K16+'AUBES POMPIGNANE'!K16+TASTAVIN!K16+VILLON!K16+AIGUELONGUE!K16</f>
        <v>295</v>
      </c>
      <c r="L16" s="9">
        <f>HDV!L16+MOSSON!L16+'AUBES POMPIGNANE'!L16+TASTAVIN!L16+VILLON!L16+AIGUELONGUE!L16</f>
        <v>74</v>
      </c>
      <c r="M16" s="9">
        <f>HDV!M16+MOSSON!M16+'AUBES POMPIGNANE'!M16+TASTAVIN!M16+VILLON!M16+AIGUELONGUE!M16</f>
        <v>22</v>
      </c>
      <c r="N16" s="9">
        <f>HDV!N16+MOSSON!N16+'AUBES POMPIGNANE'!N16+TASTAVIN!N16+VILLON!N16+AIGUELONGUE!N16</f>
        <v>24</v>
      </c>
      <c r="O16" s="9">
        <f>HDV!O16+MOSSON!O16+'AUBES POMPIGNANE'!O16+TASTAVIN!O16+VILLON!O16+AIGUELONGUE!O16</f>
        <v>8</v>
      </c>
      <c r="P16" s="9">
        <f>HDV!P16+MOSSON!P16+'AUBES POMPIGNANE'!P16+TASTAVIN!P16+VILLON!P16+AIGUELONGUE!P16</f>
        <v>0</v>
      </c>
      <c r="Q16" s="9">
        <f>HDV!Q16+MOSSON!Q16+'AUBES POMPIGNANE'!Q16+TASTAVIN!Q16+VILLON!Q16+AIGUELONGUE!Q16</f>
        <v>0</v>
      </c>
      <c r="R16" s="9">
        <f>HDV!R16+MOSSON!R16+'AUBES POMPIGNANE'!R16+TASTAVIN!R16+VILLON!R16+AIGUELONGUE!R16</f>
        <v>982</v>
      </c>
      <c r="S16" s="9">
        <f>HDV!S16+MOSSON!S16+'AUBES POMPIGNANE'!S16+TASTAVIN!S16+VILLON!S16+AIGUELONGUE!S16</f>
        <v>157</v>
      </c>
      <c r="T16" s="22">
        <f t="shared" si="0"/>
        <v>2604</v>
      </c>
      <c r="U16" s="22">
        <f t="shared" si="1"/>
        <v>1734</v>
      </c>
      <c r="V16" s="22">
        <f t="shared" si="2"/>
        <v>295</v>
      </c>
      <c r="W16" s="22">
        <f t="shared" si="3"/>
        <v>46</v>
      </c>
      <c r="X16" s="22">
        <f t="shared" si="4"/>
        <v>231</v>
      </c>
      <c r="Y16" s="22">
        <f t="shared" si="5"/>
        <v>298</v>
      </c>
    </row>
    <row r="17" spans="1:25" x14ac:dyDescent="0.3">
      <c r="A17" s="8" t="s">
        <v>36</v>
      </c>
      <c r="B17" s="9">
        <f>HDV!B17+MOSSON!B17+'AUBES POMPIGNANE'!B17+TASTAVIN!B17+VILLON!B17+AIGUELONGUE!B17</f>
        <v>0</v>
      </c>
      <c r="C17" s="9">
        <f>HDV!C17+MOSSON!C17+'AUBES POMPIGNANE'!C17+TASTAVIN!C17+VILLON!C17+AIGUELONGUE!C17</f>
        <v>604</v>
      </c>
      <c r="D17" s="9">
        <f>HDV!D17+MOSSON!D17+'AUBES POMPIGNANE'!D17+TASTAVIN!D17+VILLON!D17+AIGUELONGUE!D17</f>
        <v>481</v>
      </c>
      <c r="E17" s="9">
        <f>HDV!E17+MOSSON!E17+'AUBES POMPIGNANE'!E17+TASTAVIN!E17+VILLON!E17+AIGUELONGUE!E17</f>
        <v>635</v>
      </c>
      <c r="F17" s="9">
        <f>HDV!F17+MOSSON!F17+'AUBES POMPIGNANE'!F17+TASTAVIN!F17+VILLON!F17+AIGUELONGUE!F17</f>
        <v>461</v>
      </c>
      <c r="G17" s="9">
        <f>HDV!G17+MOSSON!G17+'AUBES POMPIGNANE'!G17+TASTAVIN!G17+VILLON!G17+AIGUELONGUE!G17</f>
        <v>47</v>
      </c>
      <c r="H17" s="9">
        <f>HDV!H17+MOSSON!H17+'AUBES POMPIGNANE'!H17+TASTAVIN!H17+VILLON!H17+AIGUELONGUE!H17</f>
        <v>160</v>
      </c>
      <c r="I17" s="9">
        <f>HDV!I17+MOSSON!I17+'AUBES POMPIGNANE'!I17+TASTAVIN!I17+VILLON!I17+AIGUELONGUE!I17</f>
        <v>41</v>
      </c>
      <c r="J17" s="9">
        <f>HDV!J17+MOSSON!J17+'AUBES POMPIGNANE'!J17+TASTAVIN!J17+VILLON!J17+AIGUELONGUE!J17</f>
        <v>5</v>
      </c>
      <c r="K17" s="9">
        <f>HDV!K17+MOSSON!K17+'AUBES POMPIGNANE'!K17+TASTAVIN!K17+VILLON!K17+AIGUELONGUE!K17</f>
        <v>215</v>
      </c>
      <c r="L17" s="9">
        <f>HDV!L17+MOSSON!L17+'AUBES POMPIGNANE'!L17+TASTAVIN!L17+VILLON!L17+AIGUELONGUE!L17</f>
        <v>165</v>
      </c>
      <c r="M17" s="9">
        <f>HDV!M17+MOSSON!M17+'AUBES POMPIGNANE'!M17+TASTAVIN!M17+VILLON!M17+AIGUELONGUE!M17</f>
        <v>11</v>
      </c>
      <c r="N17" s="9">
        <f>HDV!N17+MOSSON!N17+'AUBES POMPIGNANE'!N17+TASTAVIN!N17+VILLON!N17+AIGUELONGUE!N17</f>
        <v>23</v>
      </c>
      <c r="O17" s="9">
        <f>HDV!O17+MOSSON!O17+'AUBES POMPIGNANE'!O17+TASTAVIN!O17+VILLON!O17+AIGUELONGUE!O17</f>
        <v>13</v>
      </c>
      <c r="P17" s="9">
        <f>HDV!P17+MOSSON!P17+'AUBES POMPIGNANE'!P17+TASTAVIN!P17+VILLON!P17+AIGUELONGUE!P17</f>
        <v>0</v>
      </c>
      <c r="Q17" s="9">
        <f>HDV!Q17+MOSSON!Q17+'AUBES POMPIGNANE'!Q17+TASTAVIN!Q17+VILLON!Q17+AIGUELONGUE!Q17</f>
        <v>2</v>
      </c>
      <c r="R17" s="9">
        <f>HDV!R17+MOSSON!R17+'AUBES POMPIGNANE'!R17+TASTAVIN!R17+VILLON!R17+AIGUELONGUE!R17</f>
        <v>797</v>
      </c>
      <c r="S17" s="9">
        <f>HDV!S17+MOSSON!S17+'AUBES POMPIGNANE'!S17+TASTAVIN!S17+VILLON!S17+AIGUELONGUE!S17</f>
        <v>73</v>
      </c>
      <c r="T17" s="22">
        <f t="shared" si="0"/>
        <v>2936</v>
      </c>
      <c r="U17" s="22">
        <f t="shared" si="1"/>
        <v>2181</v>
      </c>
      <c r="V17" s="22">
        <f t="shared" si="2"/>
        <v>215</v>
      </c>
      <c r="W17" s="22">
        <f t="shared" si="3"/>
        <v>34</v>
      </c>
      <c r="X17" s="22">
        <f t="shared" si="4"/>
        <v>238</v>
      </c>
      <c r="Y17" s="22">
        <f t="shared" si="5"/>
        <v>268</v>
      </c>
    </row>
    <row r="18" spans="1:25" x14ac:dyDescent="0.3">
      <c r="A18" s="8" t="s">
        <v>37</v>
      </c>
      <c r="B18" s="9">
        <f>HDV!B18+MOSSON!B18+'AUBES POMPIGNANE'!B18+TASTAVIN!B18+VILLON!B18+AIGUELONGUE!B18</f>
        <v>0</v>
      </c>
      <c r="C18" s="9">
        <f>HDV!C18+MOSSON!C18+'AUBES POMPIGNANE'!C18+TASTAVIN!C18+VILLON!C18+AIGUELONGUE!C18</f>
        <v>558</v>
      </c>
      <c r="D18" s="9">
        <f>HDV!D18+MOSSON!D18+'AUBES POMPIGNANE'!D18+TASTAVIN!D18+VILLON!D18+AIGUELONGUE!D18</f>
        <v>461</v>
      </c>
      <c r="E18" s="9">
        <f>HDV!E18+MOSSON!E18+'AUBES POMPIGNANE'!E18+TASTAVIN!E18+VILLON!E18+AIGUELONGUE!E18</f>
        <v>533</v>
      </c>
      <c r="F18" s="9">
        <f>HDV!F18+MOSSON!F18+'AUBES POMPIGNANE'!F18+TASTAVIN!F18+VILLON!F18+AIGUELONGUE!F18</f>
        <v>452</v>
      </c>
      <c r="G18" s="9">
        <f>HDV!G18+MOSSON!G18+'AUBES POMPIGNANE'!G18+TASTAVIN!G18+VILLON!G18+AIGUELONGUE!G18</f>
        <v>138</v>
      </c>
      <c r="H18" s="9">
        <f>HDV!H18+MOSSON!H18+'AUBES POMPIGNANE'!H18+TASTAVIN!H18+VILLON!H18+AIGUELONGUE!H18</f>
        <v>164</v>
      </c>
      <c r="I18" s="9">
        <f>HDV!I18+MOSSON!I18+'AUBES POMPIGNANE'!I18+TASTAVIN!I18+VILLON!I18+AIGUELONGUE!I18</f>
        <v>59</v>
      </c>
      <c r="J18" s="9">
        <f>HDV!J18+MOSSON!J18+'AUBES POMPIGNANE'!J18+TASTAVIN!J18+VILLON!J18+AIGUELONGUE!J18</f>
        <v>14</v>
      </c>
      <c r="K18" s="9">
        <f>HDV!K18+MOSSON!K18+'AUBES POMPIGNANE'!K18+TASTAVIN!K18+VILLON!K18+AIGUELONGUE!K18</f>
        <v>288</v>
      </c>
      <c r="L18" s="9">
        <f>HDV!L18+MOSSON!L18+'AUBES POMPIGNANE'!L18+TASTAVIN!L18+VILLON!L18+AIGUELONGUE!L18</f>
        <v>17</v>
      </c>
      <c r="M18" s="9">
        <f>HDV!M18+MOSSON!M18+'AUBES POMPIGNANE'!M18+TASTAVIN!M18+VILLON!M18+AIGUELONGUE!M18</f>
        <v>29</v>
      </c>
      <c r="N18" s="9">
        <f>HDV!N18+MOSSON!N18+'AUBES POMPIGNANE'!N18+TASTAVIN!N18+VILLON!N18+AIGUELONGUE!N18</f>
        <v>20</v>
      </c>
      <c r="O18" s="9">
        <f>HDV!O18+MOSSON!O18+'AUBES POMPIGNANE'!O18+TASTAVIN!O18+VILLON!O18+AIGUELONGUE!O18</f>
        <v>34</v>
      </c>
      <c r="P18" s="9">
        <f>HDV!P18+MOSSON!P18+'AUBES POMPIGNANE'!P18+TASTAVIN!P18+VILLON!P18+AIGUELONGUE!P18</f>
        <v>0</v>
      </c>
      <c r="Q18" s="9">
        <f>HDV!Q18+MOSSON!Q18+'AUBES POMPIGNANE'!Q18+TASTAVIN!Q18+VILLON!Q18+AIGUELONGUE!Q18</f>
        <v>0</v>
      </c>
      <c r="R18" s="9">
        <f>HDV!R18+MOSSON!R18+'AUBES POMPIGNANE'!R18+TASTAVIN!R18+VILLON!R18+AIGUELONGUE!R18</f>
        <v>961</v>
      </c>
      <c r="S18" s="9">
        <f>HDV!S18+MOSSON!S18+'AUBES POMPIGNANE'!S18+TASTAVIN!S18+VILLON!S18+AIGUELONGUE!S18</f>
        <v>108</v>
      </c>
      <c r="T18" s="22">
        <f t="shared" si="0"/>
        <v>2875</v>
      </c>
      <c r="U18" s="22">
        <f t="shared" si="1"/>
        <v>2004</v>
      </c>
      <c r="V18" s="22">
        <f t="shared" si="2"/>
        <v>288</v>
      </c>
      <c r="W18" s="22">
        <f t="shared" si="3"/>
        <v>49</v>
      </c>
      <c r="X18" s="22">
        <f t="shared" si="4"/>
        <v>125</v>
      </c>
      <c r="Y18" s="22">
        <f t="shared" si="5"/>
        <v>409</v>
      </c>
    </row>
    <row r="19" spans="1:25" x14ac:dyDescent="0.3">
      <c r="A19" s="8" t="s">
        <v>38</v>
      </c>
      <c r="B19" s="9">
        <f>HDV!B19+MOSSON!B19+'AUBES POMPIGNANE'!B19+TASTAVIN!B19+VILLON!B19+AIGUELONGUE!B19</f>
        <v>0</v>
      </c>
      <c r="C19" s="9">
        <f>HDV!C19+MOSSON!C19+'AUBES POMPIGNANE'!C19+TASTAVIN!C19+VILLON!C19+AIGUELONGUE!C19</f>
        <v>651</v>
      </c>
      <c r="D19" s="9">
        <f>HDV!D19+MOSSON!D19+'AUBES POMPIGNANE'!D19+TASTAVIN!D19+VILLON!D19+AIGUELONGUE!D19</f>
        <v>488</v>
      </c>
      <c r="E19" s="9">
        <f>HDV!E19+MOSSON!E19+'AUBES POMPIGNANE'!E19+TASTAVIN!E19+VILLON!E19+AIGUELONGUE!E19</f>
        <v>659</v>
      </c>
      <c r="F19" s="9">
        <f>HDV!F19+MOSSON!F19+'AUBES POMPIGNANE'!F19+TASTAVIN!F19+VILLON!F19+AIGUELONGUE!F19</f>
        <v>456</v>
      </c>
      <c r="G19" s="9">
        <f>HDV!G19+MOSSON!G19+'AUBES POMPIGNANE'!G19+TASTAVIN!G19+VILLON!G19+AIGUELONGUE!G19</f>
        <v>58</v>
      </c>
      <c r="H19" s="9">
        <f>HDV!H19+MOSSON!H19+'AUBES POMPIGNANE'!H19+TASTAVIN!H19+VILLON!H19+AIGUELONGUE!H19</f>
        <v>131</v>
      </c>
      <c r="I19" s="9">
        <f>HDV!I19+MOSSON!I19+'AUBES POMPIGNANE'!I19+TASTAVIN!I19+VILLON!I19+AIGUELONGUE!I19</f>
        <v>79</v>
      </c>
      <c r="J19" s="9">
        <f>HDV!J19+MOSSON!J19+'AUBES POMPIGNANE'!J19+TASTAVIN!J19+VILLON!J19+AIGUELONGUE!J19</f>
        <v>46</v>
      </c>
      <c r="K19" s="9">
        <f>HDV!K19+MOSSON!K19+'AUBES POMPIGNANE'!K19+TASTAVIN!K19+VILLON!K19+AIGUELONGUE!K19</f>
        <v>268</v>
      </c>
      <c r="L19" s="9">
        <f>HDV!L19+MOSSON!L19+'AUBES POMPIGNANE'!L19+TASTAVIN!L19+VILLON!L19+AIGUELONGUE!L19</f>
        <v>14</v>
      </c>
      <c r="M19" s="9">
        <f>HDV!M19+MOSSON!M19+'AUBES POMPIGNANE'!M19+TASTAVIN!M19+VILLON!M19+AIGUELONGUE!M19</f>
        <v>8</v>
      </c>
      <c r="N19" s="9">
        <f>HDV!N19+MOSSON!N19+'AUBES POMPIGNANE'!N19+TASTAVIN!N19+VILLON!N19+AIGUELONGUE!N19</f>
        <v>17</v>
      </c>
      <c r="O19" s="9">
        <f>HDV!O19+MOSSON!O19+'AUBES POMPIGNANE'!O19+TASTAVIN!O19+VILLON!O19+AIGUELONGUE!O19</f>
        <v>0</v>
      </c>
      <c r="P19" s="9">
        <f>HDV!P19+MOSSON!P19+'AUBES POMPIGNANE'!P19+TASTAVIN!P19+VILLON!P19+AIGUELONGUE!P19</f>
        <v>0</v>
      </c>
      <c r="Q19" s="9">
        <f>HDV!Q19+MOSSON!Q19+'AUBES POMPIGNANE'!Q19+TASTAVIN!Q19+VILLON!Q19+AIGUELONGUE!Q19</f>
        <v>0</v>
      </c>
      <c r="R19" s="9">
        <f>HDV!R19+MOSSON!R19+'AUBES POMPIGNANE'!R19+TASTAVIN!R19+VILLON!R19+AIGUELONGUE!R19</f>
        <v>990</v>
      </c>
      <c r="S19" s="9">
        <f>HDV!S19+MOSSON!S19+'AUBES POMPIGNANE'!S19+TASTAVIN!S19+VILLON!S19+AIGUELONGUE!S19</f>
        <v>82</v>
      </c>
      <c r="T19" s="22">
        <f t="shared" si="0"/>
        <v>2957</v>
      </c>
      <c r="U19" s="22">
        <f t="shared" si="1"/>
        <v>2254</v>
      </c>
      <c r="V19" s="22">
        <f t="shared" si="2"/>
        <v>268</v>
      </c>
      <c r="W19" s="22">
        <f t="shared" si="3"/>
        <v>25</v>
      </c>
      <c r="X19" s="22">
        <f t="shared" si="4"/>
        <v>96</v>
      </c>
      <c r="Y19" s="22">
        <f t="shared" si="5"/>
        <v>314</v>
      </c>
    </row>
    <row r="20" spans="1:25" x14ac:dyDescent="0.3">
      <c r="A20" s="8" t="s">
        <v>39</v>
      </c>
      <c r="B20" s="9">
        <f>HDV!B20+MOSSON!B20+'AUBES POMPIGNANE'!B20+TASTAVIN!B20+VILLON!B20+AIGUELONGUE!B20</f>
        <v>0</v>
      </c>
      <c r="C20" s="9">
        <f>HDV!C20+MOSSON!C20+'AUBES POMPIGNANE'!C20+TASTAVIN!C20+VILLON!C20+AIGUELONGUE!C20</f>
        <v>672</v>
      </c>
      <c r="D20" s="9">
        <f>HDV!D20+MOSSON!D20+'AUBES POMPIGNANE'!D20+TASTAVIN!D20+VILLON!D20+AIGUELONGUE!D20</f>
        <v>571</v>
      </c>
      <c r="E20" s="9">
        <f>HDV!E20+MOSSON!E20+'AUBES POMPIGNANE'!E20+TASTAVIN!E20+VILLON!E20+AIGUELONGUE!E20</f>
        <v>683</v>
      </c>
      <c r="F20" s="9">
        <f>HDV!F20+MOSSON!F20+'AUBES POMPIGNANE'!F20+TASTAVIN!F20+VILLON!F20+AIGUELONGUE!F20</f>
        <v>547</v>
      </c>
      <c r="G20" s="9">
        <f>HDV!G20+MOSSON!G20+'AUBES POMPIGNANE'!G20+TASTAVIN!G20+VILLON!G20+AIGUELONGUE!G20</f>
        <v>82</v>
      </c>
      <c r="H20" s="9">
        <f>HDV!H20+MOSSON!H20+'AUBES POMPIGNANE'!H20+TASTAVIN!H20+VILLON!H20+AIGUELONGUE!H20</f>
        <v>204</v>
      </c>
      <c r="I20" s="9">
        <f>HDV!I20+MOSSON!I20+'AUBES POMPIGNANE'!I20+TASTAVIN!I20+VILLON!I20+AIGUELONGUE!I20</f>
        <v>61</v>
      </c>
      <c r="J20" s="9">
        <f>HDV!J20+MOSSON!J20+'AUBES POMPIGNANE'!J20+TASTAVIN!J20+VILLON!J20+AIGUELONGUE!J20</f>
        <v>9</v>
      </c>
      <c r="K20" s="9">
        <f>HDV!K20+MOSSON!K20+'AUBES POMPIGNANE'!K20+TASTAVIN!K20+VILLON!K20+AIGUELONGUE!K20</f>
        <v>392</v>
      </c>
      <c r="L20" s="9">
        <f>HDV!L20+MOSSON!L20+'AUBES POMPIGNANE'!L20+TASTAVIN!L20+VILLON!L20+AIGUELONGUE!L20</f>
        <v>40</v>
      </c>
      <c r="M20" s="9">
        <f>HDV!M20+MOSSON!M20+'AUBES POMPIGNANE'!M20+TASTAVIN!M20+VILLON!M20+AIGUELONGUE!M20</f>
        <v>36</v>
      </c>
      <c r="N20" s="9">
        <f>HDV!N20+MOSSON!N20+'AUBES POMPIGNANE'!N20+TASTAVIN!N20+VILLON!N20+AIGUELONGUE!N20</f>
        <v>19</v>
      </c>
      <c r="O20" s="9">
        <f>HDV!O20+MOSSON!O20+'AUBES POMPIGNANE'!O20+TASTAVIN!O20+VILLON!O20+AIGUELONGUE!O20</f>
        <v>12</v>
      </c>
      <c r="P20" s="9">
        <f>HDV!P20+MOSSON!P20+'AUBES POMPIGNANE'!P20+TASTAVIN!P20+VILLON!P20+AIGUELONGUE!P20</f>
        <v>0</v>
      </c>
      <c r="Q20" s="9">
        <f>HDV!Q20+MOSSON!Q20+'AUBES POMPIGNANE'!Q20+TASTAVIN!Q20+VILLON!Q20+AIGUELONGUE!Q20</f>
        <v>1</v>
      </c>
      <c r="R20" s="9">
        <f>HDV!R20+MOSSON!R20+'AUBES POMPIGNANE'!R20+TASTAVIN!R20+VILLON!R20+AIGUELONGUE!R20</f>
        <v>1282</v>
      </c>
      <c r="S20" s="9">
        <f>HDV!S20+MOSSON!S20+'AUBES POMPIGNANE'!S20+TASTAVIN!S20+VILLON!S20+AIGUELONGUE!S20</f>
        <v>221</v>
      </c>
      <c r="T20" s="22">
        <f t="shared" si="0"/>
        <v>3550</v>
      </c>
      <c r="U20" s="22">
        <f t="shared" si="1"/>
        <v>2473</v>
      </c>
      <c r="V20" s="22">
        <f t="shared" si="2"/>
        <v>392</v>
      </c>
      <c r="W20" s="22">
        <f t="shared" si="3"/>
        <v>55</v>
      </c>
      <c r="X20" s="22">
        <f t="shared" si="4"/>
        <v>261</v>
      </c>
      <c r="Y20" s="22">
        <f t="shared" si="5"/>
        <v>369</v>
      </c>
    </row>
    <row r="21" spans="1:25" x14ac:dyDescent="0.3">
      <c r="A21" s="8" t="s">
        <v>40</v>
      </c>
      <c r="B21" s="9">
        <f>HDV!B21+MOSSON!B21+'AUBES POMPIGNANE'!B21+TASTAVIN!B21+VILLON!B21+AIGUELONGUE!B21</f>
        <v>0</v>
      </c>
      <c r="C21" s="9">
        <f>HDV!C21+MOSSON!C21+'AUBES POMPIGNANE'!C21+TASTAVIN!C21+VILLON!C21+AIGUELONGUE!C21</f>
        <v>684</v>
      </c>
      <c r="D21" s="9">
        <f>HDV!D21+MOSSON!D21+'AUBES POMPIGNANE'!D21+TASTAVIN!D21+VILLON!D21+AIGUELONGUE!D21</f>
        <v>585</v>
      </c>
      <c r="E21" s="9">
        <f>HDV!E21+MOSSON!E21+'AUBES POMPIGNANE'!E21+TASTAVIN!E21+VILLON!E21+AIGUELONGUE!E21</f>
        <v>662</v>
      </c>
      <c r="F21" s="9">
        <f>HDV!F21+MOSSON!F21+'AUBES POMPIGNANE'!F21+TASTAVIN!F21+VILLON!F21+AIGUELONGUE!F21</f>
        <v>553</v>
      </c>
      <c r="G21" s="9">
        <f>HDV!G21+MOSSON!G21+'AUBES POMPIGNANE'!G21+TASTAVIN!G21+VILLON!G21+AIGUELONGUE!G21</f>
        <v>94</v>
      </c>
      <c r="H21" s="9">
        <f>HDV!H21+MOSSON!H21+'AUBES POMPIGNANE'!H21+TASTAVIN!H21+VILLON!H21+AIGUELONGUE!H21</f>
        <v>256</v>
      </c>
      <c r="I21" s="9">
        <f>HDV!I21+MOSSON!I21+'AUBES POMPIGNANE'!I21+TASTAVIN!I21+VILLON!I21+AIGUELONGUE!I21</f>
        <v>63</v>
      </c>
      <c r="J21" s="9">
        <f>HDV!J21+MOSSON!J21+'AUBES POMPIGNANE'!J21+TASTAVIN!J21+VILLON!J21+AIGUELONGUE!J21</f>
        <v>3</v>
      </c>
      <c r="K21" s="9">
        <f>HDV!K21+MOSSON!K21+'AUBES POMPIGNANE'!K21+TASTAVIN!K21+VILLON!K21+AIGUELONGUE!K21</f>
        <v>327</v>
      </c>
      <c r="L21" s="9">
        <f>HDV!L21+MOSSON!L21+'AUBES POMPIGNANE'!L21+TASTAVIN!L21+VILLON!L21+AIGUELONGUE!L21</f>
        <v>24</v>
      </c>
      <c r="M21" s="9">
        <f>HDV!M21+MOSSON!M21+'AUBES POMPIGNANE'!M21+TASTAVIN!M21+VILLON!M21+AIGUELONGUE!M21</f>
        <v>25</v>
      </c>
      <c r="N21" s="9">
        <f>HDV!N21+MOSSON!N21+'AUBES POMPIGNANE'!N21+TASTAVIN!N21+VILLON!N21+AIGUELONGUE!N21</f>
        <v>40</v>
      </c>
      <c r="O21" s="9">
        <f>HDV!O21+MOSSON!O21+'AUBES POMPIGNANE'!O21+TASTAVIN!O21+VILLON!O21+AIGUELONGUE!O21</f>
        <v>6</v>
      </c>
      <c r="P21" s="9">
        <f>HDV!P21+MOSSON!P21+'AUBES POMPIGNANE'!P21+TASTAVIN!P21+VILLON!P21+AIGUELONGUE!P21</f>
        <v>2</v>
      </c>
      <c r="Q21" s="9">
        <f>HDV!Q21+MOSSON!Q21+'AUBES POMPIGNANE'!Q21+TASTAVIN!Q21+VILLON!Q21+AIGUELONGUE!Q21</f>
        <v>2</v>
      </c>
      <c r="R21" s="9">
        <f>HDV!R21+MOSSON!R21+'AUBES POMPIGNANE'!R21+TASTAVIN!R21+VILLON!R21+AIGUELONGUE!R21</f>
        <v>848</v>
      </c>
      <c r="S21" s="9">
        <f>HDV!S21+MOSSON!S21+'AUBES POMPIGNANE'!S21+TASTAVIN!S21+VILLON!S21+AIGUELONGUE!S21</f>
        <v>113</v>
      </c>
      <c r="T21" s="22">
        <f t="shared" si="0"/>
        <v>3439</v>
      </c>
      <c r="U21" s="22">
        <f t="shared" si="1"/>
        <v>2484</v>
      </c>
      <c r="V21" s="22">
        <f t="shared" si="2"/>
        <v>327</v>
      </c>
      <c r="W21" s="22">
        <f t="shared" si="3"/>
        <v>65</v>
      </c>
      <c r="X21" s="22">
        <f t="shared" si="4"/>
        <v>137</v>
      </c>
      <c r="Y21" s="22">
        <f t="shared" si="5"/>
        <v>426</v>
      </c>
    </row>
    <row r="22" spans="1:25" x14ac:dyDescent="0.3">
      <c r="A22" s="8" t="s">
        <v>41</v>
      </c>
      <c r="B22" s="9">
        <f>HDV!B22+MOSSON!B22+'AUBES POMPIGNANE'!B22+TASTAVIN!B22+VILLON!B22+AIGUELONGUE!B22</f>
        <v>0</v>
      </c>
      <c r="C22" s="9">
        <f>HDV!C22+MOSSON!C22+'AUBES POMPIGNANE'!C22+TASTAVIN!C22+VILLON!C22+AIGUELONGUE!C22</f>
        <v>679</v>
      </c>
      <c r="D22" s="9">
        <f>HDV!D22+MOSSON!D22+'AUBES POMPIGNANE'!D22+TASTAVIN!D22+VILLON!D22+AIGUELONGUE!D22</f>
        <v>833</v>
      </c>
      <c r="E22" s="9">
        <f>HDV!E22+MOSSON!E22+'AUBES POMPIGNANE'!E22+TASTAVIN!E22+VILLON!E22+AIGUELONGUE!E22</f>
        <v>626</v>
      </c>
      <c r="F22" s="9">
        <f>HDV!F22+MOSSON!F22+'AUBES POMPIGNANE'!F22+TASTAVIN!F22+VILLON!F22+AIGUELONGUE!F22</f>
        <v>637</v>
      </c>
      <c r="G22" s="9">
        <f>HDV!G22+MOSSON!G22+'AUBES POMPIGNANE'!G22+TASTAVIN!G22+VILLON!G22+AIGUELONGUE!G22</f>
        <v>108</v>
      </c>
      <c r="H22" s="9">
        <f>HDV!H22+MOSSON!H22+'AUBES POMPIGNANE'!H22+TASTAVIN!H22+VILLON!H22+AIGUELONGUE!H22</f>
        <v>208</v>
      </c>
      <c r="I22" s="9">
        <f>HDV!I22+MOSSON!I22+'AUBES POMPIGNANE'!I22+TASTAVIN!I22+VILLON!I22+AIGUELONGUE!I22</f>
        <v>44</v>
      </c>
      <c r="J22" s="9">
        <f>HDV!J22+MOSSON!J22+'AUBES POMPIGNANE'!J22+TASTAVIN!J22+VILLON!J22+AIGUELONGUE!J22</f>
        <v>2</v>
      </c>
      <c r="K22" s="9">
        <f>HDV!K22+MOSSON!K22+'AUBES POMPIGNANE'!K22+TASTAVIN!K22+VILLON!K22+AIGUELONGUE!K22</f>
        <v>170</v>
      </c>
      <c r="L22" s="9">
        <f>HDV!L22+MOSSON!L22+'AUBES POMPIGNANE'!L22+TASTAVIN!L22+VILLON!L22+AIGUELONGUE!L22</f>
        <v>25</v>
      </c>
      <c r="M22" s="9">
        <f>HDV!M22+MOSSON!M22+'AUBES POMPIGNANE'!M22+TASTAVIN!M22+VILLON!M22+AIGUELONGUE!M22</f>
        <v>36</v>
      </c>
      <c r="N22" s="9">
        <f>HDV!N22+MOSSON!N22+'AUBES POMPIGNANE'!N22+TASTAVIN!N22+VILLON!N22+AIGUELONGUE!N22</f>
        <v>32</v>
      </c>
      <c r="O22" s="9">
        <f>HDV!O22+MOSSON!O22+'AUBES POMPIGNANE'!O22+TASTAVIN!O22+VILLON!O22+AIGUELONGUE!O22</f>
        <v>0</v>
      </c>
      <c r="P22" s="9">
        <f>HDV!P22+MOSSON!P22+'AUBES POMPIGNANE'!P22+TASTAVIN!P22+VILLON!P22+AIGUELONGUE!P22</f>
        <v>1</v>
      </c>
      <c r="Q22" s="9">
        <f>HDV!Q22+MOSSON!Q22+'AUBES POMPIGNANE'!Q22+TASTAVIN!Q22+VILLON!Q22+AIGUELONGUE!Q22</f>
        <v>2</v>
      </c>
      <c r="R22" s="9">
        <f>HDV!R22+MOSSON!R22+'AUBES POMPIGNANE'!R22+TASTAVIN!R22+VILLON!R22+AIGUELONGUE!R22</f>
        <v>455</v>
      </c>
      <c r="S22" s="9">
        <f>HDV!S22+MOSSON!S22+'AUBES POMPIGNANE'!S22+TASTAVIN!S22+VILLON!S22+AIGUELONGUE!S22</f>
        <v>73</v>
      </c>
      <c r="T22" s="22">
        <f t="shared" si="0"/>
        <v>3476</v>
      </c>
      <c r="U22" s="22">
        <f t="shared" si="1"/>
        <v>2775</v>
      </c>
      <c r="V22" s="22">
        <f t="shared" si="2"/>
        <v>170</v>
      </c>
      <c r="W22" s="22">
        <f t="shared" si="3"/>
        <v>68</v>
      </c>
      <c r="X22" s="22">
        <f t="shared" si="4"/>
        <v>98</v>
      </c>
      <c r="Y22" s="22">
        <f t="shared" si="5"/>
        <v>365</v>
      </c>
    </row>
    <row r="23" spans="1:25" x14ac:dyDescent="0.3">
      <c r="A23" s="8" t="s">
        <v>42</v>
      </c>
      <c r="B23" s="9">
        <f>HDV!B23+MOSSON!B23+'AUBES POMPIGNANE'!B23+TASTAVIN!B23+VILLON!B23+AIGUELONGUE!B23</f>
        <v>0</v>
      </c>
      <c r="C23" s="9">
        <f>HDV!C23+MOSSON!C23+'AUBES POMPIGNANE'!C23+TASTAVIN!C23+VILLON!C23+AIGUELONGUE!C23</f>
        <v>648</v>
      </c>
      <c r="D23" s="9">
        <f>HDV!D23+MOSSON!D23+'AUBES POMPIGNANE'!D23+TASTAVIN!D23+VILLON!D23+AIGUELONGUE!D23</f>
        <v>522</v>
      </c>
      <c r="E23" s="9">
        <f>HDV!E23+MOSSON!E23+'AUBES POMPIGNANE'!E23+TASTAVIN!E23+VILLON!E23+AIGUELONGUE!E23</f>
        <v>662</v>
      </c>
      <c r="F23" s="9">
        <f>HDV!F23+MOSSON!F23+'AUBES POMPIGNANE'!F23+TASTAVIN!F23+VILLON!F23+AIGUELONGUE!F23</f>
        <v>604</v>
      </c>
      <c r="G23" s="9">
        <f>HDV!G23+MOSSON!G23+'AUBES POMPIGNANE'!G23+TASTAVIN!G23+VILLON!G23+AIGUELONGUE!G23</f>
        <v>120</v>
      </c>
      <c r="H23" s="9">
        <f>HDV!H23+MOSSON!H23+'AUBES POMPIGNANE'!H23+TASTAVIN!H23+VILLON!H23+AIGUELONGUE!H23</f>
        <v>257</v>
      </c>
      <c r="I23" s="9">
        <f>HDV!I23+MOSSON!I23+'AUBES POMPIGNANE'!I23+TASTAVIN!I23+VILLON!I23+AIGUELONGUE!I23</f>
        <v>105</v>
      </c>
      <c r="J23" s="9">
        <f>HDV!J23+MOSSON!J23+'AUBES POMPIGNANE'!J23+TASTAVIN!J23+VILLON!J23+AIGUELONGUE!J23</f>
        <v>3</v>
      </c>
      <c r="K23" s="9">
        <f>HDV!K23+MOSSON!K23+'AUBES POMPIGNANE'!K23+TASTAVIN!K23+VILLON!K23+AIGUELONGUE!K23</f>
        <v>325</v>
      </c>
      <c r="L23" s="9">
        <f>HDV!L23+MOSSON!L23+'AUBES POMPIGNANE'!L23+TASTAVIN!L23+VILLON!L23+AIGUELONGUE!L23</f>
        <v>34</v>
      </c>
      <c r="M23" s="9">
        <f>HDV!M23+MOSSON!M23+'AUBES POMPIGNANE'!M23+TASTAVIN!M23+VILLON!M23+AIGUELONGUE!M23</f>
        <v>36</v>
      </c>
      <c r="N23" s="9">
        <f>HDV!N23+MOSSON!N23+'AUBES POMPIGNANE'!N23+TASTAVIN!N23+VILLON!N23+AIGUELONGUE!N23</f>
        <v>75</v>
      </c>
      <c r="O23" s="9">
        <f>HDV!O23+MOSSON!O23+'AUBES POMPIGNANE'!O23+TASTAVIN!O23+VILLON!O23+AIGUELONGUE!O23</f>
        <v>5</v>
      </c>
      <c r="P23" s="9">
        <f>HDV!P23+MOSSON!P23+'AUBES POMPIGNANE'!P23+TASTAVIN!P23+VILLON!P23+AIGUELONGUE!P23</f>
        <v>1</v>
      </c>
      <c r="Q23" s="9">
        <f>HDV!Q23+MOSSON!Q23+'AUBES POMPIGNANE'!Q23+TASTAVIN!Q23+VILLON!Q23+AIGUELONGUE!Q23</f>
        <v>2</v>
      </c>
      <c r="R23" s="9">
        <f>HDV!R23+MOSSON!R23+'AUBES POMPIGNANE'!R23+TASTAVIN!R23+VILLON!R23+AIGUELONGUE!R23</f>
        <v>810</v>
      </c>
      <c r="S23" s="9">
        <f>HDV!S23+MOSSON!S23+'AUBES POMPIGNANE'!S23+TASTAVIN!S23+VILLON!S23+AIGUELONGUE!S23</f>
        <v>86</v>
      </c>
      <c r="T23" s="22">
        <f t="shared" si="0"/>
        <v>3485</v>
      </c>
      <c r="U23" s="22">
        <f t="shared" si="1"/>
        <v>2436</v>
      </c>
      <c r="V23" s="22">
        <f t="shared" si="2"/>
        <v>325</v>
      </c>
      <c r="W23" s="22">
        <f t="shared" si="3"/>
        <v>111</v>
      </c>
      <c r="X23" s="22">
        <f t="shared" si="4"/>
        <v>120</v>
      </c>
      <c r="Y23" s="22">
        <f t="shared" si="5"/>
        <v>493</v>
      </c>
    </row>
    <row r="24" spans="1:25" x14ac:dyDescent="0.3">
      <c r="A24" s="8" t="s">
        <v>43</v>
      </c>
      <c r="B24" s="9">
        <f>HDV!B24+MOSSON!B24+'AUBES POMPIGNANE'!B24+TASTAVIN!B24+VILLON!B24+AIGUELONGUE!B24</f>
        <v>0</v>
      </c>
      <c r="C24" s="9">
        <f>HDV!C24+MOSSON!C24+'AUBES POMPIGNANE'!C24+TASTAVIN!C24+VILLON!C24+AIGUELONGUE!C24</f>
        <v>650</v>
      </c>
      <c r="D24" s="9">
        <f>HDV!D24+MOSSON!D24+'AUBES POMPIGNANE'!D24+TASTAVIN!D24+VILLON!D24+AIGUELONGUE!D24</f>
        <v>576</v>
      </c>
      <c r="E24" s="9">
        <f>HDV!E24+MOSSON!E24+'AUBES POMPIGNANE'!E24+TASTAVIN!E24+VILLON!E24+AIGUELONGUE!E24</f>
        <v>657</v>
      </c>
      <c r="F24" s="9">
        <f>HDV!F24+MOSSON!F24+'AUBES POMPIGNANE'!F24+TASTAVIN!F24+VILLON!F24+AIGUELONGUE!F24</f>
        <v>572</v>
      </c>
      <c r="G24" s="9">
        <f>HDV!G24+MOSSON!G24+'AUBES POMPIGNANE'!G24+TASTAVIN!G24+VILLON!G24+AIGUELONGUE!G24</f>
        <v>106</v>
      </c>
      <c r="H24" s="9">
        <f>HDV!H24+MOSSON!H24+'AUBES POMPIGNANE'!H24+TASTAVIN!H24+VILLON!H24+AIGUELONGUE!H24</f>
        <v>268</v>
      </c>
      <c r="I24" s="9">
        <f>HDV!I24+MOSSON!I24+'AUBES POMPIGNANE'!I24+TASTAVIN!I24+VILLON!I24+AIGUELONGUE!I24</f>
        <v>63</v>
      </c>
      <c r="J24" s="9">
        <f>HDV!J24+MOSSON!J24+'AUBES POMPIGNANE'!J24+TASTAVIN!J24+VILLON!J24+AIGUELONGUE!J24</f>
        <v>4</v>
      </c>
      <c r="K24" s="9">
        <f>HDV!K24+MOSSON!K24+'AUBES POMPIGNANE'!K24+TASTAVIN!K24+VILLON!K24+AIGUELONGUE!K24</f>
        <v>306</v>
      </c>
      <c r="L24" s="9">
        <f>HDV!L24+MOSSON!L24+'AUBES POMPIGNANE'!L24+TASTAVIN!L24+VILLON!L24+AIGUELONGUE!L24</f>
        <v>24</v>
      </c>
      <c r="M24" s="9">
        <f>HDV!M24+MOSSON!M24+'AUBES POMPIGNANE'!M24+TASTAVIN!M24+VILLON!M24+AIGUELONGUE!M24</f>
        <v>53</v>
      </c>
      <c r="N24" s="9">
        <f>HDV!N24+MOSSON!N24+'AUBES POMPIGNANE'!N24+TASTAVIN!N24+VILLON!N24+AIGUELONGUE!N24</f>
        <v>54</v>
      </c>
      <c r="O24" s="9">
        <f>HDV!O24+MOSSON!O24+'AUBES POMPIGNANE'!O24+TASTAVIN!O24+VILLON!O24+AIGUELONGUE!O24</f>
        <v>9</v>
      </c>
      <c r="P24" s="9">
        <f>HDV!P24+MOSSON!P24+'AUBES POMPIGNANE'!P24+TASTAVIN!P24+VILLON!P24+AIGUELONGUE!P24</f>
        <v>0</v>
      </c>
      <c r="Q24" s="9">
        <f>HDV!Q24+MOSSON!Q24+'AUBES POMPIGNANE'!Q24+TASTAVIN!Q24+VILLON!Q24+AIGUELONGUE!Q24</f>
        <v>1</v>
      </c>
      <c r="R24" s="9">
        <f>HDV!R24+MOSSON!R24+'AUBES POMPIGNANE'!R24+TASTAVIN!R24+VILLON!R24+AIGUELONGUE!R24</f>
        <v>716</v>
      </c>
      <c r="S24" s="9">
        <f>HDV!S24+MOSSON!S24+'AUBES POMPIGNANE'!S24+TASTAVIN!S24+VILLON!S24+AIGUELONGUE!S24</f>
        <v>146</v>
      </c>
      <c r="T24" s="22">
        <f t="shared" si="0"/>
        <v>3489</v>
      </c>
      <c r="U24" s="22">
        <f t="shared" si="1"/>
        <v>2455</v>
      </c>
      <c r="V24" s="22">
        <f t="shared" si="2"/>
        <v>306</v>
      </c>
      <c r="W24" s="22">
        <f t="shared" si="3"/>
        <v>107</v>
      </c>
      <c r="X24" s="22">
        <f t="shared" si="4"/>
        <v>170</v>
      </c>
      <c r="Y24" s="22">
        <f t="shared" si="5"/>
        <v>451</v>
      </c>
    </row>
    <row r="25" spans="1:25" x14ac:dyDescent="0.3">
      <c r="A25" s="8" t="s">
        <v>44</v>
      </c>
      <c r="B25" s="9">
        <f>HDV!B25+MOSSON!B25+'AUBES POMPIGNANE'!B25+TASTAVIN!B25+VILLON!B25+AIGUELONGUE!B25</f>
        <v>0</v>
      </c>
      <c r="C25" s="9">
        <f>HDV!C25+MOSSON!C25+'AUBES POMPIGNANE'!C25+TASTAVIN!C25+VILLON!C25+AIGUELONGUE!C25</f>
        <v>527</v>
      </c>
      <c r="D25" s="9">
        <f>HDV!D25+MOSSON!D25+'AUBES POMPIGNANE'!D25+TASTAVIN!D25+VILLON!D25+AIGUELONGUE!D25</f>
        <v>472</v>
      </c>
      <c r="E25" s="9">
        <f>HDV!E25+MOSSON!E25+'AUBES POMPIGNANE'!E25+TASTAVIN!E25+VILLON!E25+AIGUELONGUE!E25</f>
        <v>466</v>
      </c>
      <c r="F25" s="9">
        <f>HDV!F25+MOSSON!F25+'AUBES POMPIGNANE'!F25+TASTAVIN!F25+VILLON!F25+AIGUELONGUE!F25</f>
        <v>436</v>
      </c>
      <c r="G25" s="9">
        <f>HDV!G25+MOSSON!G25+'AUBES POMPIGNANE'!G25+TASTAVIN!G25+VILLON!G25+AIGUELONGUE!G25</f>
        <v>109</v>
      </c>
      <c r="H25" s="9">
        <f>HDV!H25+MOSSON!H25+'AUBES POMPIGNANE'!H25+TASTAVIN!H25+VILLON!H25+AIGUELONGUE!H25</f>
        <v>240</v>
      </c>
      <c r="I25" s="9">
        <f>HDV!I25+MOSSON!I25+'AUBES POMPIGNANE'!I25+TASTAVIN!I25+VILLON!I25+AIGUELONGUE!I25</f>
        <v>81</v>
      </c>
      <c r="J25" s="9">
        <f>HDV!J25+MOSSON!J25+'AUBES POMPIGNANE'!J25+TASTAVIN!J25+VILLON!J25+AIGUELONGUE!J25</f>
        <v>1</v>
      </c>
      <c r="K25" s="9">
        <f>HDV!K25+MOSSON!K25+'AUBES POMPIGNANE'!K25+TASTAVIN!K25+VILLON!K25+AIGUELONGUE!K25</f>
        <v>232</v>
      </c>
      <c r="L25" s="9">
        <f>HDV!L25+MOSSON!L25+'AUBES POMPIGNANE'!L25+TASTAVIN!L25+VILLON!L25+AIGUELONGUE!L25</f>
        <v>15</v>
      </c>
      <c r="M25" s="9">
        <f>HDV!M25+MOSSON!M25+'AUBES POMPIGNANE'!M25+TASTAVIN!M25+VILLON!M25+AIGUELONGUE!M25</f>
        <v>31</v>
      </c>
      <c r="N25" s="9">
        <f>HDV!N25+MOSSON!N25+'AUBES POMPIGNANE'!N25+TASTAVIN!N25+VILLON!N25+AIGUELONGUE!N25</f>
        <v>25</v>
      </c>
      <c r="O25" s="9">
        <f>HDV!O25+MOSSON!O25+'AUBES POMPIGNANE'!O25+TASTAVIN!O25+VILLON!O25+AIGUELONGUE!O25</f>
        <v>12</v>
      </c>
      <c r="P25" s="9">
        <f>HDV!P25+MOSSON!P25+'AUBES POMPIGNANE'!P25+TASTAVIN!P25+VILLON!P25+AIGUELONGUE!P25</f>
        <v>0</v>
      </c>
      <c r="Q25" s="9">
        <f>HDV!Q25+MOSSON!Q25+'AUBES POMPIGNANE'!Q25+TASTAVIN!Q25+VILLON!Q25+AIGUELONGUE!Q25</f>
        <v>2</v>
      </c>
      <c r="R25" s="9">
        <f>HDV!R25+MOSSON!R25+'AUBES POMPIGNANE'!R25+TASTAVIN!R25+VILLON!R25+AIGUELONGUE!R25</f>
        <v>811</v>
      </c>
      <c r="S25" s="9">
        <f>HDV!S25+MOSSON!S25+'AUBES POMPIGNANE'!S25+TASTAVIN!S25+VILLON!S25+AIGUELONGUE!S25</f>
        <v>197</v>
      </c>
      <c r="T25" s="22">
        <f t="shared" si="0"/>
        <v>2846</v>
      </c>
      <c r="U25" s="22">
        <f t="shared" si="1"/>
        <v>1901</v>
      </c>
      <c r="V25" s="22">
        <f t="shared" si="2"/>
        <v>232</v>
      </c>
      <c r="W25" s="22">
        <f t="shared" si="3"/>
        <v>56</v>
      </c>
      <c r="X25" s="22">
        <f t="shared" si="4"/>
        <v>212</v>
      </c>
      <c r="Y25" s="22">
        <f t="shared" si="5"/>
        <v>445</v>
      </c>
    </row>
    <row r="26" spans="1:25" x14ac:dyDescent="0.3">
      <c r="A26" s="8" t="s">
        <v>45</v>
      </c>
      <c r="B26" s="9">
        <f>HDV!B26+MOSSON!B26+'AUBES POMPIGNANE'!B26+TASTAVIN!B26+VILLON!B26+AIGUELONGUE!B26</f>
        <v>0</v>
      </c>
      <c r="C26" s="9">
        <f>HDV!C26+MOSSON!C26+'AUBES POMPIGNANE'!C26+TASTAVIN!C26+VILLON!C26+AIGUELONGUE!C26</f>
        <v>685</v>
      </c>
      <c r="D26" s="9">
        <f>HDV!D26+MOSSON!D26+'AUBES POMPIGNANE'!D26+TASTAVIN!D26+VILLON!D26+AIGUELONGUE!D26</f>
        <v>642</v>
      </c>
      <c r="E26" s="9">
        <f>HDV!E26+MOSSON!E26+'AUBES POMPIGNANE'!E26+TASTAVIN!E26+VILLON!E26+AIGUELONGUE!E26</f>
        <v>675</v>
      </c>
      <c r="F26" s="9">
        <f>HDV!F26+MOSSON!F26+'AUBES POMPIGNANE'!F26+TASTAVIN!F26+VILLON!F26+AIGUELONGUE!F26</f>
        <v>674</v>
      </c>
      <c r="G26" s="9">
        <f>HDV!G26+MOSSON!G26+'AUBES POMPIGNANE'!G26+TASTAVIN!G26+VILLON!G26+AIGUELONGUE!G26</f>
        <v>133</v>
      </c>
      <c r="H26" s="9">
        <f>HDV!H26+MOSSON!H26+'AUBES POMPIGNANE'!H26+TASTAVIN!H26+VILLON!H26+AIGUELONGUE!H26</f>
        <v>302</v>
      </c>
      <c r="I26" s="9">
        <f>HDV!I26+MOSSON!I26+'AUBES POMPIGNANE'!I26+TASTAVIN!I26+VILLON!I26+AIGUELONGUE!I26</f>
        <v>72</v>
      </c>
      <c r="J26" s="9">
        <f>HDV!J26+MOSSON!J26+'AUBES POMPIGNANE'!J26+TASTAVIN!J26+VILLON!J26+AIGUELONGUE!J26</f>
        <v>7</v>
      </c>
      <c r="K26" s="9">
        <f>HDV!K26+MOSSON!K26+'AUBES POMPIGNANE'!K26+TASTAVIN!K26+VILLON!K26+AIGUELONGUE!K26</f>
        <v>299</v>
      </c>
      <c r="L26" s="9">
        <f>HDV!L26+MOSSON!L26+'AUBES POMPIGNANE'!L26+TASTAVIN!L26+VILLON!L26+AIGUELONGUE!L26</f>
        <v>30</v>
      </c>
      <c r="M26" s="9">
        <f>HDV!M26+MOSSON!M26+'AUBES POMPIGNANE'!M26+TASTAVIN!M26+VILLON!M26+AIGUELONGUE!M26</f>
        <v>47</v>
      </c>
      <c r="N26" s="9">
        <f>HDV!N26+MOSSON!N26+'AUBES POMPIGNANE'!N26+TASTAVIN!N26+VILLON!N26+AIGUELONGUE!N26</f>
        <v>48</v>
      </c>
      <c r="O26" s="9">
        <f>HDV!O26+MOSSON!O26+'AUBES POMPIGNANE'!O26+TASTAVIN!O26+VILLON!O26+AIGUELONGUE!O26</f>
        <v>16</v>
      </c>
      <c r="P26" s="9">
        <f>HDV!P26+MOSSON!P26+'AUBES POMPIGNANE'!P26+TASTAVIN!P26+VILLON!P26+AIGUELONGUE!P26</f>
        <v>0</v>
      </c>
      <c r="Q26" s="9">
        <f>HDV!Q26+MOSSON!Q26+'AUBES POMPIGNANE'!Q26+TASTAVIN!Q26+VILLON!Q26+AIGUELONGUE!Q26</f>
        <v>2</v>
      </c>
      <c r="R26" s="9">
        <f>HDV!R26+MOSSON!R26+'AUBES POMPIGNANE'!R26+TASTAVIN!R26+VILLON!R26+AIGUELONGUE!R26</f>
        <v>765</v>
      </c>
      <c r="S26" s="9">
        <f>HDV!S26+MOSSON!S26+'AUBES POMPIGNANE'!S26+TASTAVIN!S26+VILLON!S26+AIGUELONGUE!S26</f>
        <v>161</v>
      </c>
      <c r="T26" s="22">
        <f t="shared" si="0"/>
        <v>3793</v>
      </c>
      <c r="U26" s="22">
        <f t="shared" si="1"/>
        <v>2676</v>
      </c>
      <c r="V26" s="22">
        <f t="shared" si="2"/>
        <v>299</v>
      </c>
      <c r="W26" s="22">
        <f t="shared" si="3"/>
        <v>95</v>
      </c>
      <c r="X26" s="22">
        <f t="shared" si="4"/>
        <v>191</v>
      </c>
      <c r="Y26" s="22">
        <f t="shared" si="5"/>
        <v>532</v>
      </c>
    </row>
    <row r="27" spans="1:25" x14ac:dyDescent="0.3">
      <c r="A27" s="8" t="s">
        <v>46</v>
      </c>
      <c r="B27" s="9">
        <f>HDV!B27+MOSSON!B27+'AUBES POMPIGNANE'!B27+TASTAVIN!B27+VILLON!B27+AIGUELONGUE!B27</f>
        <v>0</v>
      </c>
      <c r="C27" s="9">
        <f>HDV!C27+MOSSON!C27+'AUBES POMPIGNANE'!C27+TASTAVIN!C27+VILLON!C27+AIGUELONGUE!C27</f>
        <v>474</v>
      </c>
      <c r="D27" s="9">
        <f>HDV!D27+MOSSON!D27+'AUBES POMPIGNANE'!D27+TASTAVIN!D27+VILLON!D27+AIGUELONGUE!D27</f>
        <v>506</v>
      </c>
      <c r="E27" s="9">
        <f>HDV!E27+MOSSON!E27+'AUBES POMPIGNANE'!E27+TASTAVIN!E27+VILLON!E27+AIGUELONGUE!E27</f>
        <v>442</v>
      </c>
      <c r="F27" s="9">
        <f>HDV!F27+MOSSON!F27+'AUBES POMPIGNANE'!F27+TASTAVIN!F27+VILLON!F27+AIGUELONGUE!F27</f>
        <v>442</v>
      </c>
      <c r="G27" s="9">
        <f>HDV!G27+MOSSON!G27+'AUBES POMPIGNANE'!G27+TASTAVIN!G27+VILLON!G27+AIGUELONGUE!G27</f>
        <v>122</v>
      </c>
      <c r="H27" s="9">
        <f>HDV!H27+MOSSON!H27+'AUBES POMPIGNANE'!H27+TASTAVIN!H27+VILLON!H27+AIGUELONGUE!H27</f>
        <v>324</v>
      </c>
      <c r="I27" s="9">
        <f>HDV!I27+MOSSON!I27+'AUBES POMPIGNANE'!I27+TASTAVIN!I27+VILLON!I27+AIGUELONGUE!I27</f>
        <v>59</v>
      </c>
      <c r="J27" s="9">
        <f>HDV!J27+MOSSON!J27+'AUBES POMPIGNANE'!J27+TASTAVIN!J27+VILLON!J27+AIGUELONGUE!J27</f>
        <v>4</v>
      </c>
      <c r="K27" s="9">
        <f>HDV!K27+MOSSON!K27+'AUBES POMPIGNANE'!K27+TASTAVIN!K27+VILLON!K27+AIGUELONGUE!K27</f>
        <v>242</v>
      </c>
      <c r="L27" s="9">
        <f>HDV!L27+MOSSON!L27+'AUBES POMPIGNANE'!L27+TASTAVIN!L27+VILLON!L27+AIGUELONGUE!L27</f>
        <v>36</v>
      </c>
      <c r="M27" s="9">
        <f>HDV!M27+MOSSON!M27+'AUBES POMPIGNANE'!M27+TASTAVIN!M27+VILLON!M27+AIGUELONGUE!M27</f>
        <v>41</v>
      </c>
      <c r="N27" s="9">
        <f>HDV!N27+MOSSON!N27+'AUBES POMPIGNANE'!N27+TASTAVIN!N27+VILLON!N27+AIGUELONGUE!N27</f>
        <v>29</v>
      </c>
      <c r="O27" s="9">
        <f>HDV!O27+MOSSON!O27+'AUBES POMPIGNANE'!O27+TASTAVIN!O27+VILLON!O27+AIGUELONGUE!O27</f>
        <v>14</v>
      </c>
      <c r="P27" s="9">
        <f>HDV!P27+MOSSON!P27+'AUBES POMPIGNANE'!P27+TASTAVIN!P27+VILLON!P27+AIGUELONGUE!P27</f>
        <v>0</v>
      </c>
      <c r="Q27" s="9">
        <f>HDV!Q27+MOSSON!Q27+'AUBES POMPIGNANE'!Q27+TASTAVIN!Q27+VILLON!Q27+AIGUELONGUE!Q27</f>
        <v>1</v>
      </c>
      <c r="R27" s="9">
        <f>HDV!R27+MOSSON!R27+'AUBES POMPIGNANE'!R27+TASTAVIN!R27+VILLON!R27+AIGUELONGUE!R27</f>
        <v>852</v>
      </c>
      <c r="S27" s="9">
        <f>HDV!S27+MOSSON!S27+'AUBES POMPIGNANE'!S27+TASTAVIN!S27+VILLON!S27+AIGUELONGUE!S27</f>
        <v>209</v>
      </c>
      <c r="T27" s="22">
        <f t="shared" si="0"/>
        <v>2945</v>
      </c>
      <c r="U27" s="22">
        <f t="shared" si="1"/>
        <v>1864</v>
      </c>
      <c r="V27" s="22">
        <f t="shared" si="2"/>
        <v>242</v>
      </c>
      <c r="W27" s="22">
        <f t="shared" si="3"/>
        <v>70</v>
      </c>
      <c r="X27" s="22">
        <f t="shared" si="4"/>
        <v>245</v>
      </c>
      <c r="Y27" s="22">
        <f t="shared" si="5"/>
        <v>524</v>
      </c>
    </row>
    <row r="28" spans="1:25" x14ac:dyDescent="0.3">
      <c r="A28" s="8" t="s">
        <v>47</v>
      </c>
      <c r="B28" s="9">
        <f>HDV!B28+MOSSON!B28+'AUBES POMPIGNANE'!B28+TASTAVIN!B28+VILLON!B28+AIGUELONGUE!B28</f>
        <v>0</v>
      </c>
      <c r="C28" s="9">
        <f>HDV!C28+MOSSON!C28+'AUBES POMPIGNANE'!C28+TASTAVIN!C28+VILLON!C28+AIGUELONGUE!C28</f>
        <v>498</v>
      </c>
      <c r="D28" s="9">
        <f>HDV!D28+MOSSON!D28+'AUBES POMPIGNANE'!D28+TASTAVIN!D28+VILLON!D28+AIGUELONGUE!D28</f>
        <v>555</v>
      </c>
      <c r="E28" s="9">
        <f>HDV!E28+MOSSON!E28+'AUBES POMPIGNANE'!E28+TASTAVIN!E28+VILLON!E28+AIGUELONGUE!E28</f>
        <v>484</v>
      </c>
      <c r="F28" s="9">
        <f>HDV!F28+MOSSON!F28+'AUBES POMPIGNANE'!F28+TASTAVIN!F28+VILLON!F28+AIGUELONGUE!F28</f>
        <v>528</v>
      </c>
      <c r="G28" s="9">
        <f>HDV!G28+MOSSON!G28+'AUBES POMPIGNANE'!G28+TASTAVIN!G28+VILLON!G28+AIGUELONGUE!G28</f>
        <v>120</v>
      </c>
      <c r="H28" s="9">
        <f>HDV!H28+MOSSON!H28+'AUBES POMPIGNANE'!H28+TASTAVIN!H28+VILLON!H28+AIGUELONGUE!H28</f>
        <v>238</v>
      </c>
      <c r="I28" s="9">
        <f>HDV!I28+MOSSON!I28+'AUBES POMPIGNANE'!I28+TASTAVIN!I28+VILLON!I28+AIGUELONGUE!I28</f>
        <v>62</v>
      </c>
      <c r="J28" s="9">
        <f>HDV!J28+MOSSON!J28+'AUBES POMPIGNANE'!J28+TASTAVIN!J28+VILLON!J28+AIGUELONGUE!J28</f>
        <v>2</v>
      </c>
      <c r="K28" s="9">
        <f>HDV!K28+MOSSON!K28+'AUBES POMPIGNANE'!K28+TASTAVIN!K28+VILLON!K28+AIGUELONGUE!K28</f>
        <v>181</v>
      </c>
      <c r="L28" s="9">
        <f>HDV!L28+MOSSON!L28+'AUBES POMPIGNANE'!L28+TASTAVIN!L28+VILLON!L28+AIGUELONGUE!L28</f>
        <v>15</v>
      </c>
      <c r="M28" s="9">
        <f>HDV!M28+MOSSON!M28+'AUBES POMPIGNANE'!M28+TASTAVIN!M28+VILLON!M28+AIGUELONGUE!M28</f>
        <v>40</v>
      </c>
      <c r="N28" s="9">
        <f>HDV!N28+MOSSON!N28+'AUBES POMPIGNANE'!N28+TASTAVIN!N28+VILLON!N28+AIGUELONGUE!N28</f>
        <v>38</v>
      </c>
      <c r="O28" s="9">
        <f>HDV!O28+MOSSON!O28+'AUBES POMPIGNANE'!O28+TASTAVIN!O28+VILLON!O28+AIGUELONGUE!O28</f>
        <v>0</v>
      </c>
      <c r="P28" s="9">
        <f>HDV!P28+MOSSON!P28+'AUBES POMPIGNANE'!P28+TASTAVIN!P28+VILLON!P28+AIGUELONGUE!P28</f>
        <v>0</v>
      </c>
      <c r="Q28" s="9">
        <f>HDV!Q28+MOSSON!Q28+'AUBES POMPIGNANE'!Q28+TASTAVIN!Q28+VILLON!Q28+AIGUELONGUE!Q28</f>
        <v>2</v>
      </c>
      <c r="R28" s="9">
        <f>HDV!R28+MOSSON!R28+'AUBES POMPIGNANE'!R28+TASTAVIN!R28+VILLON!R28+AIGUELONGUE!R28</f>
        <v>888</v>
      </c>
      <c r="S28" s="9">
        <f>HDV!S28+MOSSON!S28+'AUBES POMPIGNANE'!S28+TASTAVIN!S28+VILLON!S28+AIGUELONGUE!S28</f>
        <v>139</v>
      </c>
      <c r="T28" s="22">
        <f t="shared" si="0"/>
        <v>2902</v>
      </c>
      <c r="U28" s="22">
        <f t="shared" si="1"/>
        <v>2065</v>
      </c>
      <c r="V28" s="22">
        <f t="shared" si="2"/>
        <v>181</v>
      </c>
      <c r="W28" s="22">
        <f t="shared" si="3"/>
        <v>78</v>
      </c>
      <c r="X28" s="22">
        <f t="shared" si="4"/>
        <v>154</v>
      </c>
      <c r="Y28" s="22">
        <f t="shared" si="5"/>
        <v>424</v>
      </c>
    </row>
    <row r="29" spans="1:25" x14ac:dyDescent="0.3">
      <c r="A29" s="8" t="s">
        <v>48</v>
      </c>
      <c r="B29" s="9">
        <f>HDV!B29+MOSSON!B29+'AUBES POMPIGNANE'!B29+TASTAVIN!B29+VILLON!B29+AIGUELONGUE!B29</f>
        <v>0</v>
      </c>
      <c r="C29" s="9">
        <f>HDV!C29+MOSSON!C29+'AUBES POMPIGNANE'!C29+TASTAVIN!C29+VILLON!C29+AIGUELONGUE!C29</f>
        <v>543</v>
      </c>
      <c r="D29" s="9">
        <f>HDV!D29+MOSSON!D29+'AUBES POMPIGNANE'!D29+TASTAVIN!D29+VILLON!D29+AIGUELONGUE!D29</f>
        <v>513</v>
      </c>
      <c r="E29" s="9">
        <f>HDV!E29+MOSSON!E29+'AUBES POMPIGNANE'!E29+TASTAVIN!E29+VILLON!E29+AIGUELONGUE!E29</f>
        <v>496</v>
      </c>
      <c r="F29" s="9">
        <f>HDV!F29+MOSSON!F29+'AUBES POMPIGNANE'!F29+TASTAVIN!F29+VILLON!F29+AIGUELONGUE!F29</f>
        <v>477</v>
      </c>
      <c r="G29" s="9">
        <f>HDV!G29+MOSSON!G29+'AUBES POMPIGNANE'!G29+TASTAVIN!G29+VILLON!G29+AIGUELONGUE!G29</f>
        <v>50</v>
      </c>
      <c r="H29" s="9">
        <f>HDV!H29+MOSSON!H29+'AUBES POMPIGNANE'!H29+TASTAVIN!H29+VILLON!H29+AIGUELONGUE!H29</f>
        <v>318</v>
      </c>
      <c r="I29" s="9">
        <f>HDV!I29+MOSSON!I29+'AUBES POMPIGNANE'!I29+TASTAVIN!I29+VILLON!I29+AIGUELONGUE!I29</f>
        <v>31</v>
      </c>
      <c r="J29" s="9">
        <f>HDV!J29+MOSSON!J29+'AUBES POMPIGNANE'!J29+TASTAVIN!J29+VILLON!J29+AIGUELONGUE!J29</f>
        <v>1</v>
      </c>
      <c r="K29" s="9">
        <f>HDV!K29+MOSSON!K29+'AUBES POMPIGNANE'!K29+TASTAVIN!K29+VILLON!K29+AIGUELONGUE!K29</f>
        <v>147</v>
      </c>
      <c r="L29" s="9">
        <f>HDV!L29+MOSSON!L29+'AUBES POMPIGNANE'!L29+TASTAVIN!L29+VILLON!L29+AIGUELONGUE!L29</f>
        <v>6</v>
      </c>
      <c r="M29" s="9">
        <f>HDV!M29+MOSSON!M29+'AUBES POMPIGNANE'!M29+TASTAVIN!M29+VILLON!M29+AIGUELONGUE!M29</f>
        <v>14</v>
      </c>
      <c r="N29" s="9">
        <f>HDV!N29+MOSSON!N29+'AUBES POMPIGNANE'!N29+TASTAVIN!N29+VILLON!N29+AIGUELONGUE!N29</f>
        <v>27</v>
      </c>
      <c r="O29" s="9">
        <f>HDV!O29+MOSSON!O29+'AUBES POMPIGNANE'!O29+TASTAVIN!O29+VILLON!O29+AIGUELONGUE!O29</f>
        <v>16</v>
      </c>
      <c r="P29" s="9">
        <f>HDV!P29+MOSSON!P29+'AUBES POMPIGNANE'!P29+TASTAVIN!P29+VILLON!P29+AIGUELONGUE!P29</f>
        <v>1</v>
      </c>
      <c r="Q29" s="9">
        <f>HDV!Q29+MOSSON!Q29+'AUBES POMPIGNANE'!Q29+TASTAVIN!Q29+VILLON!Q29+AIGUELONGUE!Q29</f>
        <v>3</v>
      </c>
      <c r="R29" s="9">
        <f>HDV!R29+MOSSON!R29+'AUBES POMPIGNANE'!R29+TASTAVIN!R29+VILLON!R29+AIGUELONGUE!R29</f>
        <v>542</v>
      </c>
      <c r="S29" s="9">
        <f>HDV!S29+MOSSON!S29+'AUBES POMPIGNANE'!S29+TASTAVIN!S29+VILLON!S29+AIGUELONGUE!S29</f>
        <v>101</v>
      </c>
      <c r="T29" s="22">
        <f t="shared" si="0"/>
        <v>2744</v>
      </c>
      <c r="U29" s="22">
        <f t="shared" si="1"/>
        <v>2029</v>
      </c>
      <c r="V29" s="22">
        <f t="shared" si="2"/>
        <v>147</v>
      </c>
      <c r="W29" s="22">
        <f t="shared" si="3"/>
        <v>41</v>
      </c>
      <c r="X29" s="22">
        <f t="shared" si="4"/>
        <v>107</v>
      </c>
      <c r="Y29" s="22">
        <f t="shared" si="5"/>
        <v>420</v>
      </c>
    </row>
    <row r="30" spans="1:25" x14ac:dyDescent="0.3">
      <c r="A30" s="8" t="s">
        <v>49</v>
      </c>
      <c r="B30" s="9">
        <f>HDV!B30+MOSSON!B30+'AUBES POMPIGNANE'!B30+TASTAVIN!B30+VILLON!B30+AIGUELONGUE!B30</f>
        <v>0</v>
      </c>
      <c r="C30" s="9">
        <f>HDV!C30+MOSSON!C30+'AUBES POMPIGNANE'!C30+TASTAVIN!C30+VILLON!C30+AIGUELONGUE!C30</f>
        <v>472</v>
      </c>
      <c r="D30" s="9">
        <f>HDV!D30+MOSSON!D30+'AUBES POMPIGNANE'!D30+TASTAVIN!D30+VILLON!D30+AIGUELONGUE!D30</f>
        <v>525</v>
      </c>
      <c r="E30" s="9">
        <f>HDV!E30+MOSSON!E30+'AUBES POMPIGNANE'!E30+TASTAVIN!E30+VILLON!E30+AIGUELONGUE!E30</f>
        <v>442</v>
      </c>
      <c r="F30" s="9">
        <f>HDV!F30+MOSSON!F30+'AUBES POMPIGNANE'!F30+TASTAVIN!F30+VILLON!F30+AIGUELONGUE!F30</f>
        <v>451</v>
      </c>
      <c r="G30" s="9">
        <f>HDV!G30+MOSSON!G30+'AUBES POMPIGNANE'!G30+TASTAVIN!G30+VILLON!G30+AIGUELONGUE!G30</f>
        <v>113</v>
      </c>
      <c r="H30" s="9">
        <f>HDV!H30+MOSSON!H30+'AUBES POMPIGNANE'!H30+TASTAVIN!H30+VILLON!H30+AIGUELONGUE!H30</f>
        <v>279</v>
      </c>
      <c r="I30" s="9">
        <f>HDV!I30+MOSSON!I30+'AUBES POMPIGNANE'!I30+TASTAVIN!I30+VILLON!I30+AIGUELONGUE!I30</f>
        <v>49</v>
      </c>
      <c r="J30" s="9">
        <f>HDV!J30+MOSSON!J30+'AUBES POMPIGNANE'!J30+TASTAVIN!J30+VILLON!J30+AIGUELONGUE!J30</f>
        <v>3</v>
      </c>
      <c r="K30" s="9">
        <f>HDV!K30+MOSSON!K30+'AUBES POMPIGNANE'!K30+TASTAVIN!K30+VILLON!K30+AIGUELONGUE!K30</f>
        <v>185</v>
      </c>
      <c r="L30" s="9">
        <f>HDV!L30+MOSSON!L30+'AUBES POMPIGNANE'!L30+TASTAVIN!L30+VILLON!L30+AIGUELONGUE!L30</f>
        <v>2</v>
      </c>
      <c r="M30" s="9">
        <f>HDV!M30+MOSSON!M30+'AUBES POMPIGNANE'!M30+TASTAVIN!M30+VILLON!M30+AIGUELONGUE!M30</f>
        <v>21</v>
      </c>
      <c r="N30" s="9">
        <f>HDV!N30+MOSSON!N30+'AUBES POMPIGNANE'!N30+TASTAVIN!N30+VILLON!N30+AIGUELONGUE!N30</f>
        <v>37</v>
      </c>
      <c r="O30" s="9">
        <f>HDV!O30+MOSSON!O30+'AUBES POMPIGNANE'!O30+TASTAVIN!O30+VILLON!O30+AIGUELONGUE!O30</f>
        <v>0</v>
      </c>
      <c r="P30" s="9">
        <f>HDV!P30+MOSSON!P30+'AUBES POMPIGNANE'!P30+TASTAVIN!P30+VILLON!P30+AIGUELONGUE!P30</f>
        <v>1</v>
      </c>
      <c r="Q30" s="9">
        <f>HDV!Q30+MOSSON!Q30+'AUBES POMPIGNANE'!Q30+TASTAVIN!Q30+VILLON!Q30+AIGUELONGUE!Q30</f>
        <v>3</v>
      </c>
      <c r="R30" s="9">
        <f>HDV!R30+MOSSON!R30+'AUBES POMPIGNANE'!R30+TASTAVIN!R30+VILLON!R30+AIGUELONGUE!R30</f>
        <v>724</v>
      </c>
      <c r="S30" s="9">
        <f>HDV!S30+MOSSON!S30+'AUBES POMPIGNANE'!S30+TASTAVIN!S30+VILLON!S30+AIGUELONGUE!S30</f>
        <v>113</v>
      </c>
      <c r="T30" s="22">
        <f t="shared" si="0"/>
        <v>2696</v>
      </c>
      <c r="U30" s="22">
        <f t="shared" si="1"/>
        <v>1890</v>
      </c>
      <c r="V30" s="22">
        <f t="shared" si="2"/>
        <v>185</v>
      </c>
      <c r="W30" s="22">
        <f t="shared" si="3"/>
        <v>58</v>
      </c>
      <c r="X30" s="22">
        <f t="shared" si="4"/>
        <v>115</v>
      </c>
      <c r="Y30" s="22">
        <f t="shared" si="5"/>
        <v>448</v>
      </c>
    </row>
    <row r="31" spans="1:25" x14ac:dyDescent="0.3">
      <c r="A31" s="8" t="s">
        <v>50</v>
      </c>
      <c r="B31" s="9">
        <f>HDV!B31+MOSSON!B31+'AUBES POMPIGNANE'!B31+TASTAVIN!B31+VILLON!B31+AIGUELONGUE!B31</f>
        <v>0</v>
      </c>
      <c r="C31" s="9">
        <f>HDV!C31+MOSSON!C31+'AUBES POMPIGNANE'!C31+TASTAVIN!C31+VILLON!C31+AIGUELONGUE!C31</f>
        <v>448</v>
      </c>
      <c r="D31" s="9">
        <f>HDV!D31+MOSSON!D31+'AUBES POMPIGNANE'!D31+TASTAVIN!D31+VILLON!D31+AIGUELONGUE!D31</f>
        <v>494</v>
      </c>
      <c r="E31" s="9">
        <f>HDV!E31+MOSSON!E31+'AUBES POMPIGNANE'!E31+TASTAVIN!E31+VILLON!E31+AIGUELONGUE!E31</f>
        <v>399</v>
      </c>
      <c r="F31" s="9">
        <f>HDV!F31+MOSSON!F31+'AUBES POMPIGNANE'!F31+TASTAVIN!F31+VILLON!F31+AIGUELONGUE!F31</f>
        <v>469</v>
      </c>
      <c r="G31" s="9">
        <f>HDV!G31+MOSSON!G31+'AUBES POMPIGNANE'!G31+TASTAVIN!G31+VILLON!G31+AIGUELONGUE!G31</f>
        <v>40</v>
      </c>
      <c r="H31" s="9">
        <f>HDV!H31+MOSSON!H31+'AUBES POMPIGNANE'!H31+TASTAVIN!H31+VILLON!H31+AIGUELONGUE!H31</f>
        <v>261</v>
      </c>
      <c r="I31" s="9">
        <f>HDV!I31+MOSSON!I31+'AUBES POMPIGNANE'!I31+TASTAVIN!I31+VILLON!I31+AIGUELONGUE!I31</f>
        <v>31</v>
      </c>
      <c r="J31" s="9">
        <f>HDV!J31+MOSSON!J31+'AUBES POMPIGNANE'!J31+TASTAVIN!J31+VILLON!J31+AIGUELONGUE!J31</f>
        <v>4</v>
      </c>
      <c r="K31" s="9">
        <f>HDV!K31+MOSSON!K31+'AUBES POMPIGNANE'!K31+TASTAVIN!K31+VILLON!K31+AIGUELONGUE!K31</f>
        <v>159</v>
      </c>
      <c r="L31" s="9">
        <f>HDV!L31+MOSSON!L31+'AUBES POMPIGNANE'!L31+TASTAVIN!L31+VILLON!L31+AIGUELONGUE!L31</f>
        <v>11</v>
      </c>
      <c r="M31" s="9">
        <f>HDV!M31+MOSSON!M31+'AUBES POMPIGNANE'!M31+TASTAVIN!M31+VILLON!M31+AIGUELONGUE!M31</f>
        <v>17</v>
      </c>
      <c r="N31" s="9">
        <f>HDV!N31+MOSSON!N31+'AUBES POMPIGNANE'!N31+TASTAVIN!N31+VILLON!N31+AIGUELONGUE!N31</f>
        <v>39</v>
      </c>
      <c r="O31" s="9">
        <f>HDV!O31+MOSSON!O31+'AUBES POMPIGNANE'!O31+TASTAVIN!O31+VILLON!O31+AIGUELONGUE!O31</f>
        <v>0</v>
      </c>
      <c r="P31" s="9">
        <f>HDV!P31+MOSSON!P31+'AUBES POMPIGNANE'!P31+TASTAVIN!P31+VILLON!P31+AIGUELONGUE!P31</f>
        <v>1</v>
      </c>
      <c r="Q31" s="9">
        <f>HDV!Q31+MOSSON!Q31+'AUBES POMPIGNANE'!Q31+TASTAVIN!Q31+VILLON!Q31+AIGUELONGUE!Q31</f>
        <v>1</v>
      </c>
      <c r="R31" s="9">
        <f>HDV!R31+MOSSON!R31+'AUBES POMPIGNANE'!R31+TASTAVIN!R31+VILLON!R31+AIGUELONGUE!R31</f>
        <v>566</v>
      </c>
      <c r="S31" s="9">
        <f>HDV!S31+MOSSON!S31+'AUBES POMPIGNANE'!S31+TASTAVIN!S31+VILLON!S31+AIGUELONGUE!S31</f>
        <v>98</v>
      </c>
      <c r="T31" s="22">
        <f t="shared" si="0"/>
        <v>2472</v>
      </c>
      <c r="U31" s="22">
        <f t="shared" si="1"/>
        <v>1810</v>
      </c>
      <c r="V31" s="22">
        <f t="shared" si="2"/>
        <v>159</v>
      </c>
      <c r="W31" s="22">
        <f t="shared" si="3"/>
        <v>56</v>
      </c>
      <c r="X31" s="22">
        <f t="shared" si="4"/>
        <v>109</v>
      </c>
      <c r="Y31" s="22">
        <f t="shared" si="5"/>
        <v>338</v>
      </c>
    </row>
    <row r="32" spans="1:25" x14ac:dyDescent="0.3">
      <c r="A32" s="8" t="s">
        <v>51</v>
      </c>
      <c r="B32" s="9">
        <f>HDV!B32+MOSSON!B32+'AUBES POMPIGNANE'!B32+TASTAVIN!B32+VILLON!B32+AIGUELONGUE!B32</f>
        <v>0</v>
      </c>
      <c r="C32" s="9">
        <f>HDV!C32+MOSSON!C32+'AUBES POMPIGNANE'!C32+TASTAVIN!C32+VILLON!C32+AIGUELONGUE!C32</f>
        <v>271</v>
      </c>
      <c r="D32" s="9">
        <f>HDV!D32+MOSSON!D32+'AUBES POMPIGNANE'!D32+TASTAVIN!D32+VILLON!D32+AIGUELONGUE!D32</f>
        <v>413</v>
      </c>
      <c r="E32" s="9">
        <f>HDV!E32+MOSSON!E32+'AUBES POMPIGNANE'!E32+TASTAVIN!E32+VILLON!E32+AIGUELONGUE!E32</f>
        <v>273</v>
      </c>
      <c r="F32" s="9">
        <f>HDV!F32+MOSSON!F32+'AUBES POMPIGNANE'!F32+TASTAVIN!F32+VILLON!F32+AIGUELONGUE!F32</f>
        <v>374</v>
      </c>
      <c r="G32" s="9">
        <f>HDV!G32+MOSSON!G32+'AUBES POMPIGNANE'!G32+TASTAVIN!G32+VILLON!G32+AIGUELONGUE!G32</f>
        <v>58</v>
      </c>
      <c r="H32" s="9">
        <f>HDV!H32+MOSSON!H32+'AUBES POMPIGNANE'!H32+TASTAVIN!H32+VILLON!H32+AIGUELONGUE!H32</f>
        <v>196</v>
      </c>
      <c r="I32" s="9">
        <f>HDV!I32+MOSSON!I32+'AUBES POMPIGNANE'!I32+TASTAVIN!I32+VILLON!I32+AIGUELONGUE!I32</f>
        <v>34</v>
      </c>
      <c r="J32" s="9">
        <f>HDV!J32+MOSSON!J32+'AUBES POMPIGNANE'!J32+TASTAVIN!J32+VILLON!J32+AIGUELONGUE!J32</f>
        <v>0</v>
      </c>
      <c r="K32" s="9">
        <f>HDV!K32+MOSSON!K32+'AUBES POMPIGNANE'!K32+TASTAVIN!K32+VILLON!K32+AIGUELONGUE!K32</f>
        <v>175</v>
      </c>
      <c r="L32" s="9">
        <f>HDV!L32+MOSSON!L32+'AUBES POMPIGNANE'!L32+TASTAVIN!L32+VILLON!L32+AIGUELONGUE!L32</f>
        <v>12</v>
      </c>
      <c r="M32" s="9">
        <f>HDV!M32+MOSSON!M32+'AUBES POMPIGNANE'!M32+TASTAVIN!M32+VILLON!M32+AIGUELONGUE!M32</f>
        <v>32</v>
      </c>
      <c r="N32" s="9">
        <f>HDV!N32+MOSSON!N32+'AUBES POMPIGNANE'!N32+TASTAVIN!N32+VILLON!N32+AIGUELONGUE!N32</f>
        <v>17</v>
      </c>
      <c r="O32" s="9">
        <f>HDV!O32+MOSSON!O32+'AUBES POMPIGNANE'!O32+TASTAVIN!O32+VILLON!O32+AIGUELONGUE!O32</f>
        <v>28</v>
      </c>
      <c r="P32" s="9">
        <f>HDV!P32+MOSSON!P32+'AUBES POMPIGNANE'!P32+TASTAVIN!P32+VILLON!P32+AIGUELONGUE!P32</f>
        <v>0</v>
      </c>
      <c r="Q32" s="9">
        <f>HDV!Q32+MOSSON!Q32+'AUBES POMPIGNANE'!Q32+TASTAVIN!Q32+VILLON!Q32+AIGUELONGUE!Q32</f>
        <v>4</v>
      </c>
      <c r="R32" s="9">
        <f>HDV!R32+MOSSON!R32+'AUBES POMPIGNANE'!R32+TASTAVIN!R32+VILLON!R32+AIGUELONGUE!R32</f>
        <v>546</v>
      </c>
      <c r="S32" s="9">
        <f>HDV!S32+MOSSON!S32+'AUBES POMPIGNANE'!S32+TASTAVIN!S32+VILLON!S32+AIGUELONGUE!S32</f>
        <v>126</v>
      </c>
      <c r="T32" s="22">
        <f t="shared" si="0"/>
        <v>2013</v>
      </c>
      <c r="U32" s="22">
        <f t="shared" si="1"/>
        <v>1331</v>
      </c>
      <c r="V32" s="22">
        <f t="shared" si="2"/>
        <v>175</v>
      </c>
      <c r="W32" s="22">
        <f t="shared" si="3"/>
        <v>49</v>
      </c>
      <c r="X32" s="22">
        <f t="shared" si="4"/>
        <v>138</v>
      </c>
      <c r="Y32" s="22">
        <f t="shared" si="5"/>
        <v>320</v>
      </c>
    </row>
    <row r="33" spans="1:25" x14ac:dyDescent="0.3">
      <c r="A33" s="8" t="s">
        <v>52</v>
      </c>
      <c r="B33" s="9">
        <f>HDV!B33+MOSSON!B33+'AUBES POMPIGNANE'!B33+TASTAVIN!B33+VILLON!B33+AIGUELONGUE!B33</f>
        <v>0</v>
      </c>
      <c r="C33" s="9">
        <f>HDV!C33+MOSSON!C33+'AUBES POMPIGNANE'!C33+TASTAVIN!C33+VILLON!C33+AIGUELONGUE!C33</f>
        <v>668</v>
      </c>
      <c r="D33" s="9">
        <f>HDV!D33+MOSSON!D33+'AUBES POMPIGNANE'!D33+TASTAVIN!D33+VILLON!D33+AIGUELONGUE!D33</f>
        <v>603</v>
      </c>
      <c r="E33" s="9">
        <f>HDV!E33+MOSSON!E33+'AUBES POMPIGNANE'!E33+TASTAVIN!E33+VILLON!E33+AIGUELONGUE!E33</f>
        <v>619</v>
      </c>
      <c r="F33" s="9">
        <f>HDV!F33+MOSSON!F33+'AUBES POMPIGNANE'!F33+TASTAVIN!F33+VILLON!F33+AIGUELONGUE!F33</f>
        <v>587</v>
      </c>
      <c r="G33" s="9">
        <f>HDV!G33+MOSSON!G33+'AUBES POMPIGNANE'!G33+TASTAVIN!G33+VILLON!G33+AIGUELONGUE!G33</f>
        <v>46</v>
      </c>
      <c r="H33" s="9">
        <f>HDV!H33+MOSSON!H33+'AUBES POMPIGNANE'!H33+TASTAVIN!H33+VILLON!H33+AIGUELONGUE!H33</f>
        <v>178</v>
      </c>
      <c r="I33" s="9">
        <f>HDV!I33+MOSSON!I33+'AUBES POMPIGNANE'!I33+TASTAVIN!I33+VILLON!I33+AIGUELONGUE!I33</f>
        <v>15</v>
      </c>
      <c r="J33" s="9">
        <f>HDV!J33+MOSSON!J33+'AUBES POMPIGNANE'!J33+TASTAVIN!J33+VILLON!J33+AIGUELONGUE!J33</f>
        <v>2</v>
      </c>
      <c r="K33" s="9">
        <f>HDV!K33+MOSSON!K33+'AUBES POMPIGNANE'!K33+TASTAVIN!K33+VILLON!K33+AIGUELONGUE!K33</f>
        <v>160</v>
      </c>
      <c r="L33" s="9">
        <f>HDV!L33+MOSSON!L33+'AUBES POMPIGNANE'!L33+TASTAVIN!L33+VILLON!L33+AIGUELONGUE!L33</f>
        <v>4</v>
      </c>
      <c r="M33" s="9">
        <f>HDV!M33+MOSSON!M33+'AUBES POMPIGNANE'!M33+TASTAVIN!M33+VILLON!M33+AIGUELONGUE!M33</f>
        <v>19</v>
      </c>
      <c r="N33" s="9">
        <f>HDV!N33+MOSSON!N33+'AUBES POMPIGNANE'!N33+TASTAVIN!N33+VILLON!N33+AIGUELONGUE!N33</f>
        <v>27</v>
      </c>
      <c r="O33" s="9">
        <f>HDV!O33+MOSSON!O33+'AUBES POMPIGNANE'!O33+TASTAVIN!O33+VILLON!O33+AIGUELONGUE!O33</f>
        <v>18</v>
      </c>
      <c r="P33" s="9">
        <f>HDV!P33+MOSSON!P33+'AUBES POMPIGNANE'!P33+TASTAVIN!P33+VILLON!P33+AIGUELONGUE!P33</f>
        <v>1</v>
      </c>
      <c r="Q33" s="9">
        <f>HDV!Q33+MOSSON!Q33+'AUBES POMPIGNANE'!Q33+TASTAVIN!Q33+VILLON!Q33+AIGUELONGUE!Q33</f>
        <v>0</v>
      </c>
      <c r="R33" s="9">
        <f>HDV!R33+MOSSON!R33+'AUBES POMPIGNANE'!R33+TASTAVIN!R33+VILLON!R33+AIGUELONGUE!R33</f>
        <v>524</v>
      </c>
      <c r="S33" s="9">
        <f>HDV!S33+MOSSON!S33+'AUBES POMPIGNANE'!S33+TASTAVIN!S33+VILLON!S33+AIGUELONGUE!S33</f>
        <v>77</v>
      </c>
      <c r="T33" s="22">
        <f t="shared" si="0"/>
        <v>3024</v>
      </c>
      <c r="U33" s="22">
        <f t="shared" si="1"/>
        <v>2477</v>
      </c>
      <c r="V33" s="22">
        <f t="shared" si="2"/>
        <v>160</v>
      </c>
      <c r="W33" s="22">
        <f t="shared" si="3"/>
        <v>46</v>
      </c>
      <c r="X33" s="22">
        <f t="shared" si="4"/>
        <v>81</v>
      </c>
      <c r="Y33" s="22">
        <f t="shared" si="5"/>
        <v>260</v>
      </c>
    </row>
    <row r="34" spans="1:25" x14ac:dyDescent="0.3">
      <c r="A34" s="8" t="s">
        <v>53</v>
      </c>
      <c r="B34" s="9">
        <f>HDV!B34+MOSSON!B34+'AUBES POMPIGNANE'!B34+TASTAVIN!B34+VILLON!B34+AIGUELONGUE!B34</f>
        <v>0</v>
      </c>
      <c r="C34" s="9">
        <f>HDV!C34+MOSSON!C34+'AUBES POMPIGNANE'!C34+TASTAVIN!C34+VILLON!C34+AIGUELONGUE!C34</f>
        <v>804</v>
      </c>
      <c r="D34" s="9">
        <f>HDV!D34+MOSSON!D34+'AUBES POMPIGNANE'!D34+TASTAVIN!D34+VILLON!D34+AIGUELONGUE!D34</f>
        <v>662</v>
      </c>
      <c r="E34" s="9">
        <f>HDV!E34+MOSSON!E34+'AUBES POMPIGNANE'!E34+TASTAVIN!E34+VILLON!E34+AIGUELONGUE!E34</f>
        <v>591</v>
      </c>
      <c r="F34" s="9">
        <f>HDV!F34+MOSSON!F34+'AUBES POMPIGNANE'!F34+TASTAVIN!F34+VILLON!F34+AIGUELONGUE!F34</f>
        <v>788</v>
      </c>
      <c r="G34" s="9">
        <f>HDV!G34+MOSSON!G34+'AUBES POMPIGNANE'!G34+TASTAVIN!G34+VILLON!G34+AIGUELONGUE!G34</f>
        <v>67</v>
      </c>
      <c r="H34" s="9">
        <f>HDV!H34+MOSSON!H34+'AUBES POMPIGNANE'!H34+TASTAVIN!H34+VILLON!H34+AIGUELONGUE!H34</f>
        <v>142</v>
      </c>
      <c r="I34" s="9">
        <f>HDV!I34+MOSSON!I34+'AUBES POMPIGNANE'!I34+TASTAVIN!I34+VILLON!I34+AIGUELONGUE!I34</f>
        <v>26</v>
      </c>
      <c r="J34" s="9">
        <f>HDV!J34+MOSSON!J34+'AUBES POMPIGNANE'!J34+TASTAVIN!J34+VILLON!J34+AIGUELONGUE!J34</f>
        <v>0</v>
      </c>
      <c r="K34" s="9">
        <f>HDV!K34+MOSSON!K34+'AUBES POMPIGNANE'!K34+TASTAVIN!K34+VILLON!K34+AIGUELONGUE!K34</f>
        <v>172</v>
      </c>
      <c r="L34" s="9">
        <f>HDV!L34+MOSSON!L34+'AUBES POMPIGNANE'!L34+TASTAVIN!L34+VILLON!L34+AIGUELONGUE!L34</f>
        <v>4</v>
      </c>
      <c r="M34" s="9">
        <f>HDV!M34+MOSSON!M34+'AUBES POMPIGNANE'!M34+TASTAVIN!M34+VILLON!M34+AIGUELONGUE!M34</f>
        <v>13</v>
      </c>
      <c r="N34" s="9">
        <f>HDV!N34+MOSSON!N34+'AUBES POMPIGNANE'!N34+TASTAVIN!N34+VILLON!N34+AIGUELONGUE!N34</f>
        <v>22</v>
      </c>
      <c r="O34" s="9">
        <f>HDV!O34+MOSSON!O34+'AUBES POMPIGNANE'!O34+TASTAVIN!O34+VILLON!O34+AIGUELONGUE!O34</f>
        <v>0</v>
      </c>
      <c r="P34" s="9">
        <f>HDV!P34+MOSSON!P34+'AUBES POMPIGNANE'!P34+TASTAVIN!P34+VILLON!P34+AIGUELONGUE!P34</f>
        <v>0</v>
      </c>
      <c r="Q34" s="9">
        <f>HDV!Q34+MOSSON!Q34+'AUBES POMPIGNANE'!Q34+TASTAVIN!Q34+VILLON!Q34+AIGUELONGUE!Q34</f>
        <v>0</v>
      </c>
      <c r="R34" s="9">
        <f>HDV!R34+MOSSON!R34+'AUBES POMPIGNANE'!R34+TASTAVIN!R34+VILLON!R34+AIGUELONGUE!R34</f>
        <v>627</v>
      </c>
      <c r="S34" s="9">
        <f>HDV!S34+MOSSON!S34+'AUBES POMPIGNANE'!S34+TASTAVIN!S34+VILLON!S34+AIGUELONGUE!S34</f>
        <v>0</v>
      </c>
      <c r="T34" s="22">
        <f t="shared" ref="T34:T53" si="6">SUM(C34:S34)-R34</f>
        <v>3291</v>
      </c>
      <c r="U34" s="22">
        <f t="shared" si="1"/>
        <v>2845</v>
      </c>
      <c r="V34" s="22">
        <f t="shared" si="2"/>
        <v>172</v>
      </c>
      <c r="W34" s="22">
        <f t="shared" si="3"/>
        <v>35</v>
      </c>
      <c r="X34" s="22">
        <f t="shared" si="4"/>
        <v>4</v>
      </c>
      <c r="Y34" s="22">
        <f t="shared" si="5"/>
        <v>235</v>
      </c>
    </row>
    <row r="35" spans="1:25" x14ac:dyDescent="0.3">
      <c r="A35" s="8" t="s">
        <v>54</v>
      </c>
      <c r="B35" s="9">
        <f>HDV!B35+MOSSON!B35+'AUBES POMPIGNANE'!B35+TASTAVIN!B35+VILLON!B35+AIGUELONGUE!B35</f>
        <v>0</v>
      </c>
      <c r="C35" s="9">
        <f>HDV!C35+MOSSON!C35+'AUBES POMPIGNANE'!C35+TASTAVIN!C35+VILLON!C35+AIGUELONGUE!C35</f>
        <v>615</v>
      </c>
      <c r="D35" s="9">
        <f>HDV!D35+MOSSON!D35+'AUBES POMPIGNANE'!D35+TASTAVIN!D35+VILLON!D35+AIGUELONGUE!D35</f>
        <v>536</v>
      </c>
      <c r="E35" s="9">
        <f>HDV!E35+MOSSON!E35+'AUBES POMPIGNANE'!E35+TASTAVIN!E35+VILLON!E35+AIGUELONGUE!E35</f>
        <v>587</v>
      </c>
      <c r="F35" s="9">
        <f>HDV!F35+MOSSON!F35+'AUBES POMPIGNANE'!F35+TASTAVIN!F35+VILLON!F35+AIGUELONGUE!F35</f>
        <v>528</v>
      </c>
      <c r="G35" s="9">
        <f>HDV!G35+MOSSON!G35+'AUBES POMPIGNANE'!G35+TASTAVIN!G35+VILLON!G35+AIGUELONGUE!G35</f>
        <v>76</v>
      </c>
      <c r="H35" s="9">
        <f>HDV!H35+MOSSON!H35+'AUBES POMPIGNANE'!H35+TASTAVIN!H35+VILLON!H35+AIGUELONGUE!H35</f>
        <v>159</v>
      </c>
      <c r="I35" s="9">
        <f>HDV!I35+MOSSON!I35+'AUBES POMPIGNANE'!I35+TASTAVIN!I35+VILLON!I35+AIGUELONGUE!I35</f>
        <v>43</v>
      </c>
      <c r="J35" s="9">
        <f>HDV!J35+MOSSON!J35+'AUBES POMPIGNANE'!J35+TASTAVIN!J35+VILLON!J35+AIGUELONGUE!J35</f>
        <v>2</v>
      </c>
      <c r="K35" s="9">
        <f>HDV!K35+MOSSON!K35+'AUBES POMPIGNANE'!K35+TASTAVIN!K35+VILLON!K35+AIGUELONGUE!K35</f>
        <v>196</v>
      </c>
      <c r="L35" s="9">
        <f>HDV!L35+MOSSON!L35+'AUBES POMPIGNANE'!L35+TASTAVIN!L35+VILLON!L35+AIGUELONGUE!L35</f>
        <v>33</v>
      </c>
      <c r="M35" s="9">
        <f>HDV!M35+MOSSON!M35+'AUBES POMPIGNANE'!M35+TASTAVIN!M35+VILLON!M35+AIGUELONGUE!M35</f>
        <v>18</v>
      </c>
      <c r="N35" s="9">
        <f>HDV!N35+MOSSON!N35+'AUBES POMPIGNANE'!N35+TASTAVIN!N35+VILLON!N35+AIGUELONGUE!N35</f>
        <v>30</v>
      </c>
      <c r="O35" s="9">
        <f>HDV!O35+MOSSON!O35+'AUBES POMPIGNANE'!O35+TASTAVIN!O35+VILLON!O35+AIGUELONGUE!O35</f>
        <v>0</v>
      </c>
      <c r="P35" s="9">
        <f>HDV!P35+MOSSON!P35+'AUBES POMPIGNANE'!P35+TASTAVIN!P35+VILLON!P35+AIGUELONGUE!P35</f>
        <v>0</v>
      </c>
      <c r="Q35" s="9">
        <f>HDV!Q35+MOSSON!Q35+'AUBES POMPIGNANE'!Q35+TASTAVIN!Q35+VILLON!Q35+AIGUELONGUE!Q35</f>
        <v>4</v>
      </c>
      <c r="R35" s="9">
        <f>HDV!R35+MOSSON!R35+'AUBES POMPIGNANE'!R35+TASTAVIN!R35+VILLON!R35+AIGUELONGUE!R35</f>
        <v>851</v>
      </c>
      <c r="S35" s="9">
        <f>HDV!S35+MOSSON!S35+'AUBES POMPIGNANE'!S35+TASTAVIN!S35+VILLON!S35+AIGUELONGUE!S35</f>
        <v>12</v>
      </c>
      <c r="T35" s="22">
        <f t="shared" si="6"/>
        <v>2839</v>
      </c>
      <c r="U35" s="22">
        <f t="shared" si="1"/>
        <v>2266</v>
      </c>
      <c r="V35" s="22">
        <f t="shared" si="2"/>
        <v>196</v>
      </c>
      <c r="W35" s="22">
        <f t="shared" si="3"/>
        <v>48</v>
      </c>
      <c r="X35" s="22">
        <f t="shared" si="4"/>
        <v>45</v>
      </c>
      <c r="Y35" s="22">
        <f t="shared" si="5"/>
        <v>284</v>
      </c>
    </row>
    <row r="36" spans="1:25" x14ac:dyDescent="0.3">
      <c r="A36" s="8" t="s">
        <v>55</v>
      </c>
      <c r="B36" s="9">
        <f>HDV!B36+MOSSON!B36+'AUBES POMPIGNANE'!B36+TASTAVIN!B36+VILLON!B36+AIGUELONGUE!B36</f>
        <v>0</v>
      </c>
      <c r="C36" s="9">
        <f>HDV!C36+MOSSON!C36+'AUBES POMPIGNANE'!C36+TASTAVIN!C36+VILLON!C36+AIGUELONGUE!C36</f>
        <v>697</v>
      </c>
      <c r="D36" s="9">
        <f>HDV!D36+MOSSON!D36+'AUBES POMPIGNANE'!D36+TASTAVIN!D36+VILLON!D36+AIGUELONGUE!D36</f>
        <v>625</v>
      </c>
      <c r="E36" s="9">
        <f>HDV!E36+MOSSON!E36+'AUBES POMPIGNANE'!E36+TASTAVIN!E36+VILLON!E36+AIGUELONGUE!E36</f>
        <v>579</v>
      </c>
      <c r="F36" s="9">
        <f>HDV!F36+MOSSON!F36+'AUBES POMPIGNANE'!F36+TASTAVIN!F36+VILLON!F36+AIGUELONGUE!F36</f>
        <v>532</v>
      </c>
      <c r="G36" s="9">
        <f>HDV!G36+MOSSON!G36+'AUBES POMPIGNANE'!G36+TASTAVIN!G36+VILLON!G36+AIGUELONGUE!G36</f>
        <v>76</v>
      </c>
      <c r="H36" s="9">
        <f>HDV!H36+MOSSON!H36+'AUBES POMPIGNANE'!H36+TASTAVIN!H36+VILLON!H36+AIGUELONGUE!H36</f>
        <v>186</v>
      </c>
      <c r="I36" s="9">
        <f>HDV!I36+MOSSON!I36+'AUBES POMPIGNANE'!I36+TASTAVIN!I36+VILLON!I36+AIGUELONGUE!I36</f>
        <v>78</v>
      </c>
      <c r="J36" s="9">
        <f>HDV!J36+MOSSON!J36+'AUBES POMPIGNANE'!J36+TASTAVIN!J36+VILLON!J36+AIGUELONGUE!J36</f>
        <v>3</v>
      </c>
      <c r="K36" s="9">
        <f>HDV!K36+MOSSON!K36+'AUBES POMPIGNANE'!K36+TASTAVIN!K36+VILLON!K36+AIGUELONGUE!K36</f>
        <v>199</v>
      </c>
      <c r="L36" s="9">
        <f>HDV!L36+MOSSON!L36+'AUBES POMPIGNANE'!L36+TASTAVIN!L36+VILLON!L36+AIGUELONGUE!L36</f>
        <v>69</v>
      </c>
      <c r="M36" s="9">
        <f>HDV!M36+MOSSON!M36+'AUBES POMPIGNANE'!M36+TASTAVIN!M36+VILLON!M36+AIGUELONGUE!M36</f>
        <v>27</v>
      </c>
      <c r="N36" s="9">
        <f>HDV!N36+MOSSON!N36+'AUBES POMPIGNANE'!N36+TASTAVIN!N36+VILLON!N36+AIGUELONGUE!N36</f>
        <v>25</v>
      </c>
      <c r="O36" s="9">
        <f>HDV!O36+MOSSON!O36+'AUBES POMPIGNANE'!O36+TASTAVIN!O36+VILLON!O36+AIGUELONGUE!O36</f>
        <v>34</v>
      </c>
      <c r="P36" s="9">
        <f>HDV!P36+MOSSON!P36+'AUBES POMPIGNANE'!P36+TASTAVIN!P36+VILLON!P36+AIGUELONGUE!P36</f>
        <v>0</v>
      </c>
      <c r="Q36" s="9">
        <f>HDV!Q36+MOSSON!Q36+'AUBES POMPIGNANE'!Q36+TASTAVIN!Q36+VILLON!Q36+AIGUELONGUE!Q36</f>
        <v>1</v>
      </c>
      <c r="R36" s="9">
        <f>HDV!R36+MOSSON!R36+'AUBES POMPIGNANE'!R36+TASTAVIN!R36+VILLON!R36+AIGUELONGUE!R36</f>
        <v>1100</v>
      </c>
      <c r="S36" s="9">
        <f>HDV!S36+MOSSON!S36+'AUBES POMPIGNANE'!S36+TASTAVIN!S36+VILLON!S36+AIGUELONGUE!S36</f>
        <v>20</v>
      </c>
      <c r="T36" s="22">
        <f t="shared" si="6"/>
        <v>3151</v>
      </c>
      <c r="U36" s="22">
        <f t="shared" si="1"/>
        <v>2433</v>
      </c>
      <c r="V36" s="22">
        <f t="shared" si="2"/>
        <v>199</v>
      </c>
      <c r="W36" s="22">
        <f t="shared" si="3"/>
        <v>52</v>
      </c>
      <c r="X36" s="22">
        <f t="shared" si="4"/>
        <v>89</v>
      </c>
      <c r="Y36" s="22">
        <f t="shared" si="5"/>
        <v>378</v>
      </c>
    </row>
    <row r="37" spans="1:25" x14ac:dyDescent="0.3">
      <c r="A37" s="8" t="s">
        <v>56</v>
      </c>
      <c r="B37" s="9">
        <f>HDV!B37+MOSSON!B37+'AUBES POMPIGNANE'!B37+TASTAVIN!B37+VILLON!B37+AIGUELONGUE!B37</f>
        <v>0</v>
      </c>
      <c r="C37" s="9">
        <f>HDV!C37+MOSSON!C37+'AUBES POMPIGNANE'!C37+TASTAVIN!C37+VILLON!C37+AIGUELONGUE!C37</f>
        <v>745</v>
      </c>
      <c r="D37" s="9">
        <f>HDV!D37+MOSSON!D37+'AUBES POMPIGNANE'!D37+TASTAVIN!D37+VILLON!D37+AIGUELONGUE!D37</f>
        <v>629</v>
      </c>
      <c r="E37" s="9">
        <f>HDV!E37+MOSSON!E37+'AUBES POMPIGNANE'!E37+TASTAVIN!E37+VILLON!E37+AIGUELONGUE!E37</f>
        <v>647</v>
      </c>
      <c r="F37" s="9">
        <f>HDV!F37+MOSSON!F37+'AUBES POMPIGNANE'!F37+TASTAVIN!F37+VILLON!F37+AIGUELONGUE!F37</f>
        <v>515</v>
      </c>
      <c r="G37" s="9">
        <f>HDV!G37+MOSSON!G37+'AUBES POMPIGNANE'!G37+TASTAVIN!G37+VILLON!G37+AIGUELONGUE!G37</f>
        <v>78</v>
      </c>
      <c r="H37" s="9">
        <f>HDV!H37+MOSSON!H37+'AUBES POMPIGNANE'!H37+TASTAVIN!H37+VILLON!H37+AIGUELONGUE!H37</f>
        <v>189</v>
      </c>
      <c r="I37" s="9">
        <f>HDV!I37+MOSSON!I37+'AUBES POMPIGNANE'!I37+TASTAVIN!I37+VILLON!I37+AIGUELONGUE!I37</f>
        <v>56</v>
      </c>
      <c r="J37" s="9">
        <f>HDV!J37+MOSSON!J37+'AUBES POMPIGNANE'!J37+TASTAVIN!J37+VILLON!J37+AIGUELONGUE!J37</f>
        <v>4</v>
      </c>
      <c r="K37" s="9">
        <f>HDV!K37+MOSSON!K37+'AUBES POMPIGNANE'!K37+TASTAVIN!K37+VILLON!K37+AIGUELONGUE!K37</f>
        <v>213</v>
      </c>
      <c r="L37" s="9">
        <f>HDV!L37+MOSSON!L37+'AUBES POMPIGNANE'!L37+TASTAVIN!L37+VILLON!L37+AIGUELONGUE!L37</f>
        <v>40</v>
      </c>
      <c r="M37" s="9">
        <f>HDV!M37+MOSSON!M37+'AUBES POMPIGNANE'!M37+TASTAVIN!M37+VILLON!M37+AIGUELONGUE!M37</f>
        <v>34</v>
      </c>
      <c r="N37" s="9">
        <f>HDV!N37+MOSSON!N37+'AUBES POMPIGNANE'!N37+TASTAVIN!N37+VILLON!N37+AIGUELONGUE!N37</f>
        <v>15</v>
      </c>
      <c r="O37" s="9">
        <f>HDV!O37+MOSSON!O37+'AUBES POMPIGNANE'!O37+TASTAVIN!O37+VILLON!O37+AIGUELONGUE!O37</f>
        <v>5</v>
      </c>
      <c r="P37" s="9">
        <f>HDV!P37+MOSSON!P37+'AUBES POMPIGNANE'!P37+TASTAVIN!P37+VILLON!P37+AIGUELONGUE!P37</f>
        <v>2</v>
      </c>
      <c r="Q37" s="9">
        <f>HDV!Q37+MOSSON!Q37+'AUBES POMPIGNANE'!Q37+TASTAVIN!Q37+VILLON!Q37+AIGUELONGUE!Q37</f>
        <v>1</v>
      </c>
      <c r="R37" s="9">
        <f>HDV!R37+MOSSON!R37+'AUBES POMPIGNANE'!R37+TASTAVIN!R37+VILLON!R37+AIGUELONGUE!R37</f>
        <v>1223</v>
      </c>
      <c r="S37" s="9">
        <f>HDV!S37+MOSSON!S37+'AUBES POMPIGNANE'!S37+TASTAVIN!S37+VILLON!S37+AIGUELONGUE!S37</f>
        <v>16</v>
      </c>
      <c r="T37" s="22">
        <f t="shared" si="6"/>
        <v>3189</v>
      </c>
      <c r="U37" s="22">
        <f t="shared" si="1"/>
        <v>2536</v>
      </c>
      <c r="V37" s="22">
        <f t="shared" si="2"/>
        <v>213</v>
      </c>
      <c r="W37" s="22">
        <f t="shared" si="3"/>
        <v>49</v>
      </c>
      <c r="X37" s="22">
        <f t="shared" si="4"/>
        <v>56</v>
      </c>
      <c r="Y37" s="22">
        <f t="shared" si="5"/>
        <v>335</v>
      </c>
    </row>
    <row r="38" spans="1:25" x14ac:dyDescent="0.3">
      <c r="A38" s="8" t="s">
        <v>57</v>
      </c>
      <c r="B38" s="9">
        <f>HDV!B38+MOSSON!B38+'AUBES POMPIGNANE'!B38+TASTAVIN!B38+VILLON!B38+AIGUELONGUE!B38</f>
        <v>0</v>
      </c>
      <c r="C38" s="9">
        <f>HDV!C38+MOSSON!C38+'AUBES POMPIGNANE'!C38+TASTAVIN!C38+VILLON!C38+AIGUELONGUE!C38</f>
        <v>724</v>
      </c>
      <c r="D38" s="9">
        <f>HDV!D38+MOSSON!D38+'AUBES POMPIGNANE'!D38+TASTAVIN!D38+VILLON!D38+AIGUELONGUE!D38</f>
        <v>598</v>
      </c>
      <c r="E38" s="9">
        <f>HDV!E38+MOSSON!E38+'AUBES POMPIGNANE'!E38+TASTAVIN!E38+VILLON!E38+AIGUELONGUE!E38</f>
        <v>672</v>
      </c>
      <c r="F38" s="9">
        <f>HDV!F38+MOSSON!F38+'AUBES POMPIGNANE'!F38+TASTAVIN!F38+VILLON!F38+AIGUELONGUE!F38</f>
        <v>643</v>
      </c>
      <c r="G38" s="9">
        <f>HDV!G38+MOSSON!G38+'AUBES POMPIGNANE'!G38+TASTAVIN!G38+VILLON!G38+AIGUELONGUE!G38</f>
        <v>76</v>
      </c>
      <c r="H38" s="9">
        <f>HDV!H38+MOSSON!H38+'AUBES POMPIGNANE'!H38+TASTAVIN!H38+VILLON!H38+AIGUELONGUE!H38</f>
        <v>212</v>
      </c>
      <c r="I38" s="9">
        <f>HDV!I38+MOSSON!I38+'AUBES POMPIGNANE'!I38+TASTAVIN!I38+VILLON!I38+AIGUELONGUE!I38</f>
        <v>45</v>
      </c>
      <c r="J38" s="9">
        <f>HDV!J38+MOSSON!J38+'AUBES POMPIGNANE'!J38+TASTAVIN!J38+VILLON!J38+AIGUELONGUE!J38</f>
        <v>4</v>
      </c>
      <c r="K38" s="9">
        <f>HDV!K38+MOSSON!K38+'AUBES POMPIGNANE'!K38+TASTAVIN!K38+VILLON!K38+AIGUELONGUE!K38</f>
        <v>230</v>
      </c>
      <c r="L38" s="9">
        <f>HDV!L38+MOSSON!L38+'AUBES POMPIGNANE'!L38+TASTAVIN!L38+VILLON!L38+AIGUELONGUE!L38</f>
        <v>34</v>
      </c>
      <c r="M38" s="9">
        <f>HDV!M38+MOSSON!M38+'AUBES POMPIGNANE'!M38+TASTAVIN!M38+VILLON!M38+AIGUELONGUE!M38</f>
        <v>46</v>
      </c>
      <c r="N38" s="9">
        <f>HDV!N38+MOSSON!N38+'AUBES POMPIGNANE'!N38+TASTAVIN!N38+VILLON!N38+AIGUELONGUE!N38</f>
        <v>22</v>
      </c>
      <c r="O38" s="9">
        <f>HDV!O38+MOSSON!O38+'AUBES POMPIGNANE'!O38+TASTAVIN!O38+VILLON!O38+AIGUELONGUE!O38</f>
        <v>0</v>
      </c>
      <c r="P38" s="9">
        <f>HDV!P38+MOSSON!P38+'AUBES POMPIGNANE'!P38+TASTAVIN!P38+VILLON!P38+AIGUELONGUE!P38</f>
        <v>1</v>
      </c>
      <c r="Q38" s="9">
        <f>HDV!Q38+MOSSON!Q38+'AUBES POMPIGNANE'!Q38+TASTAVIN!Q38+VILLON!Q38+AIGUELONGUE!Q38</f>
        <v>5</v>
      </c>
      <c r="R38" s="9">
        <f>HDV!R38+MOSSON!R38+'AUBES POMPIGNANE'!R38+TASTAVIN!R38+VILLON!R38+AIGUELONGUE!R38</f>
        <v>1021</v>
      </c>
      <c r="S38" s="9">
        <f>HDV!S38+MOSSON!S38+'AUBES POMPIGNANE'!S38+TASTAVIN!S38+VILLON!S38+AIGUELONGUE!S38</f>
        <v>9</v>
      </c>
      <c r="T38" s="22">
        <f t="shared" si="6"/>
        <v>3321</v>
      </c>
      <c r="U38" s="22">
        <f t="shared" si="1"/>
        <v>2637</v>
      </c>
      <c r="V38" s="22">
        <f t="shared" si="2"/>
        <v>230</v>
      </c>
      <c r="W38" s="22">
        <f t="shared" si="3"/>
        <v>68</v>
      </c>
      <c r="X38" s="22">
        <f t="shared" si="4"/>
        <v>43</v>
      </c>
      <c r="Y38" s="22">
        <f t="shared" si="5"/>
        <v>343</v>
      </c>
    </row>
    <row r="39" spans="1:25" x14ac:dyDescent="0.3">
      <c r="A39" s="8" t="s">
        <v>58</v>
      </c>
      <c r="B39" s="9">
        <f>HDV!B39+MOSSON!B39+'AUBES POMPIGNANE'!B39+TASTAVIN!B39+VILLON!B39+AIGUELONGUE!B39</f>
        <v>0</v>
      </c>
      <c r="C39" s="9">
        <f>HDV!C39+MOSSON!C39+'AUBES POMPIGNANE'!C39+TASTAVIN!C39+VILLON!C39+AIGUELONGUE!C39</f>
        <v>682</v>
      </c>
      <c r="D39" s="9">
        <f>HDV!D39+MOSSON!D39+'AUBES POMPIGNANE'!D39+TASTAVIN!D39+VILLON!D39+AIGUELONGUE!D39</f>
        <v>611</v>
      </c>
      <c r="E39" s="9">
        <f>HDV!E39+MOSSON!E39+'AUBES POMPIGNANE'!E39+TASTAVIN!E39+VILLON!E39+AIGUELONGUE!E39</f>
        <v>627</v>
      </c>
      <c r="F39" s="9">
        <f>HDV!F39+MOSSON!F39+'AUBES POMPIGNANE'!F39+TASTAVIN!F39+VILLON!F39+AIGUELONGUE!F39</f>
        <v>550</v>
      </c>
      <c r="G39" s="9">
        <f>HDV!G39+MOSSON!G39+'AUBES POMPIGNANE'!G39+TASTAVIN!G39+VILLON!G39+AIGUELONGUE!G39</f>
        <v>107</v>
      </c>
      <c r="H39" s="9">
        <f>HDV!H39+MOSSON!H39+'AUBES POMPIGNANE'!H39+TASTAVIN!H39+VILLON!H39+AIGUELONGUE!H39</f>
        <v>266</v>
      </c>
      <c r="I39" s="9">
        <f>HDV!I39+MOSSON!I39+'AUBES POMPIGNANE'!I39+TASTAVIN!I39+VILLON!I39+AIGUELONGUE!I39</f>
        <v>80</v>
      </c>
      <c r="J39" s="9">
        <f>HDV!J39+MOSSON!J39+'AUBES POMPIGNANE'!J39+TASTAVIN!J39+VILLON!J39+AIGUELONGUE!J39</f>
        <v>2</v>
      </c>
      <c r="K39" s="9">
        <f>HDV!K39+MOSSON!K39+'AUBES POMPIGNANE'!K39+TASTAVIN!K39+VILLON!K39+AIGUELONGUE!K39</f>
        <v>246</v>
      </c>
      <c r="L39" s="9">
        <f>HDV!L39+MOSSON!L39+'AUBES POMPIGNANE'!L39+TASTAVIN!L39+VILLON!L39+AIGUELONGUE!L39</f>
        <v>12</v>
      </c>
      <c r="M39" s="9">
        <f>HDV!M39+MOSSON!M39+'AUBES POMPIGNANE'!M39+TASTAVIN!M39+VILLON!M39+AIGUELONGUE!M39</f>
        <v>41</v>
      </c>
      <c r="N39" s="9">
        <f>HDV!N39+MOSSON!N39+'AUBES POMPIGNANE'!N39+TASTAVIN!N39+VILLON!N39+AIGUELONGUE!N39</f>
        <v>37</v>
      </c>
      <c r="O39" s="9">
        <f>HDV!O39+MOSSON!O39+'AUBES POMPIGNANE'!O39+TASTAVIN!O39+VILLON!O39+AIGUELONGUE!O39</f>
        <v>17</v>
      </c>
      <c r="P39" s="9">
        <f>HDV!P39+MOSSON!P39+'AUBES POMPIGNANE'!P39+TASTAVIN!P39+VILLON!P39+AIGUELONGUE!P39</f>
        <v>1</v>
      </c>
      <c r="Q39" s="9">
        <f>HDV!Q39+MOSSON!Q39+'AUBES POMPIGNANE'!Q39+TASTAVIN!Q39+VILLON!Q39+AIGUELONGUE!Q39</f>
        <v>3</v>
      </c>
      <c r="R39" s="9">
        <f>HDV!R39+MOSSON!R39+'AUBES POMPIGNANE'!R39+TASTAVIN!R39+VILLON!R39+AIGUELONGUE!R39</f>
        <v>875</v>
      </c>
      <c r="S39" s="9">
        <f>HDV!S39+MOSSON!S39+'AUBES POMPIGNANE'!S39+TASTAVIN!S39+VILLON!S39+AIGUELONGUE!S39</f>
        <v>0</v>
      </c>
      <c r="T39" s="22">
        <f t="shared" si="6"/>
        <v>3282</v>
      </c>
      <c r="U39" s="22">
        <f t="shared" si="1"/>
        <v>2470</v>
      </c>
      <c r="V39" s="22">
        <f t="shared" si="2"/>
        <v>246</v>
      </c>
      <c r="W39" s="22">
        <f t="shared" si="3"/>
        <v>78</v>
      </c>
      <c r="X39" s="22">
        <f t="shared" si="4"/>
        <v>12</v>
      </c>
      <c r="Y39" s="22">
        <f t="shared" si="5"/>
        <v>476</v>
      </c>
    </row>
    <row r="40" spans="1:25" x14ac:dyDescent="0.3">
      <c r="A40" s="8" t="s">
        <v>59</v>
      </c>
      <c r="B40" s="9">
        <f>HDV!B40+MOSSON!B40+'AUBES POMPIGNANE'!B40+TASTAVIN!B40+VILLON!B40+AIGUELONGUE!B40</f>
        <v>0</v>
      </c>
      <c r="C40" s="9">
        <f>HDV!C40+MOSSON!C40+'AUBES POMPIGNANE'!C40+TASTAVIN!C40+VILLON!C40+AIGUELONGUE!C40</f>
        <v>721</v>
      </c>
      <c r="D40" s="9">
        <f>HDV!D40+MOSSON!D40+'AUBES POMPIGNANE'!D40+TASTAVIN!D40+VILLON!D40+AIGUELONGUE!D40</f>
        <v>686</v>
      </c>
      <c r="E40" s="9">
        <f>HDV!E40+MOSSON!E40+'AUBES POMPIGNANE'!E40+TASTAVIN!E40+VILLON!E40+AIGUELONGUE!E40</f>
        <v>657</v>
      </c>
      <c r="F40" s="9">
        <f>HDV!F40+MOSSON!F40+'AUBES POMPIGNANE'!F40+TASTAVIN!F40+VILLON!F40+AIGUELONGUE!F40</f>
        <v>613</v>
      </c>
      <c r="G40" s="9">
        <f>HDV!G40+MOSSON!G40+'AUBES POMPIGNANE'!G40+TASTAVIN!G40+VILLON!G40+AIGUELONGUE!G40</f>
        <v>83</v>
      </c>
      <c r="H40" s="9">
        <f>HDV!H40+MOSSON!H40+'AUBES POMPIGNANE'!H40+TASTAVIN!H40+VILLON!H40+AIGUELONGUE!H40</f>
        <v>187</v>
      </c>
      <c r="I40" s="9">
        <f>HDV!I40+MOSSON!I40+'AUBES POMPIGNANE'!I40+TASTAVIN!I40+VILLON!I40+AIGUELONGUE!I40</f>
        <v>74</v>
      </c>
      <c r="J40" s="9">
        <f>HDV!J40+MOSSON!J40+'AUBES POMPIGNANE'!J40+TASTAVIN!J40+VILLON!J40+AIGUELONGUE!J40</f>
        <v>1</v>
      </c>
      <c r="K40" s="9">
        <f>HDV!K40+MOSSON!K40+'AUBES POMPIGNANE'!K40+TASTAVIN!K40+VILLON!K40+AIGUELONGUE!K40</f>
        <v>208</v>
      </c>
      <c r="L40" s="9">
        <f>HDV!L40+MOSSON!L40+'AUBES POMPIGNANE'!L40+TASTAVIN!L40+VILLON!L40+AIGUELONGUE!L40</f>
        <v>11</v>
      </c>
      <c r="M40" s="9">
        <f>HDV!M40+MOSSON!M40+'AUBES POMPIGNANE'!M40+TASTAVIN!M40+VILLON!M40+AIGUELONGUE!M40</f>
        <v>26</v>
      </c>
      <c r="N40" s="9">
        <f>HDV!N40+MOSSON!N40+'AUBES POMPIGNANE'!N40+TASTAVIN!N40+VILLON!N40+AIGUELONGUE!N40</f>
        <v>28</v>
      </c>
      <c r="O40" s="9">
        <f>HDV!O40+MOSSON!O40+'AUBES POMPIGNANE'!O40+TASTAVIN!O40+VILLON!O40+AIGUELONGUE!O40</f>
        <v>9</v>
      </c>
      <c r="P40" s="9">
        <f>HDV!P40+MOSSON!P40+'AUBES POMPIGNANE'!P40+TASTAVIN!P40+VILLON!P40+AIGUELONGUE!P40</f>
        <v>1</v>
      </c>
      <c r="Q40" s="9">
        <f>HDV!Q40+MOSSON!Q40+'AUBES POMPIGNANE'!Q40+TASTAVIN!Q40+VILLON!Q40+AIGUELONGUE!Q40</f>
        <v>3</v>
      </c>
      <c r="R40" s="9">
        <f>HDV!R40+MOSSON!R40+'AUBES POMPIGNANE'!R40+TASTAVIN!R40+VILLON!R40+AIGUELONGUE!R40</f>
        <v>951</v>
      </c>
      <c r="S40" s="9">
        <f>HDV!S40+MOSSON!S40+'AUBES POMPIGNANE'!S40+TASTAVIN!S40+VILLON!S40+AIGUELONGUE!S40</f>
        <v>1</v>
      </c>
      <c r="T40" s="22">
        <f t="shared" si="6"/>
        <v>3309</v>
      </c>
      <c r="U40" s="22">
        <f t="shared" si="1"/>
        <v>2677</v>
      </c>
      <c r="V40" s="22">
        <f t="shared" si="2"/>
        <v>208</v>
      </c>
      <c r="W40" s="22">
        <f t="shared" si="3"/>
        <v>54</v>
      </c>
      <c r="X40" s="22">
        <f t="shared" si="4"/>
        <v>12</v>
      </c>
      <c r="Y40" s="22">
        <f t="shared" si="5"/>
        <v>358</v>
      </c>
    </row>
    <row r="41" spans="1:25" x14ac:dyDescent="0.3">
      <c r="A41" s="8" t="s">
        <v>60</v>
      </c>
      <c r="B41" s="9">
        <f>HDV!B41+MOSSON!B41+'AUBES POMPIGNANE'!B41+TASTAVIN!B41+VILLON!B41+AIGUELONGUE!B41</f>
        <v>0</v>
      </c>
      <c r="C41" s="9">
        <f>HDV!C41+MOSSON!C41+'AUBES POMPIGNANE'!C41+TASTAVIN!C41+VILLON!C41+AIGUELONGUE!C41</f>
        <v>736</v>
      </c>
      <c r="D41" s="9">
        <f>HDV!D41+MOSSON!D41+'AUBES POMPIGNANE'!D41+TASTAVIN!D41+VILLON!D41+AIGUELONGUE!D41</f>
        <v>618</v>
      </c>
      <c r="E41" s="9">
        <f>HDV!E41+MOSSON!E41+'AUBES POMPIGNANE'!E41+TASTAVIN!E41+VILLON!E41+AIGUELONGUE!E41</f>
        <v>634</v>
      </c>
      <c r="F41" s="9">
        <f>HDV!F41+MOSSON!F41+'AUBES POMPIGNANE'!F41+TASTAVIN!F41+VILLON!F41+AIGUELONGUE!F41</f>
        <v>659</v>
      </c>
      <c r="G41" s="9">
        <f>HDV!G41+MOSSON!G41+'AUBES POMPIGNANE'!G41+TASTAVIN!G41+VILLON!G41+AIGUELONGUE!G41</f>
        <v>98</v>
      </c>
      <c r="H41" s="9">
        <f>HDV!H41+MOSSON!H41+'AUBES POMPIGNANE'!H41+TASTAVIN!H41+VILLON!H41+AIGUELONGUE!H41</f>
        <v>201</v>
      </c>
      <c r="I41" s="9">
        <f>HDV!I41+MOSSON!I41+'AUBES POMPIGNANE'!I41+TASTAVIN!I41+VILLON!I41+AIGUELONGUE!I41</f>
        <v>62</v>
      </c>
      <c r="J41" s="9">
        <f>HDV!J41+MOSSON!J41+'AUBES POMPIGNANE'!J41+TASTAVIN!J41+VILLON!J41+AIGUELONGUE!J41</f>
        <v>1</v>
      </c>
      <c r="K41" s="9">
        <f>HDV!K41+MOSSON!K41+'AUBES POMPIGNANE'!K41+TASTAVIN!K41+VILLON!K41+AIGUELONGUE!K41</f>
        <v>395</v>
      </c>
      <c r="L41" s="9">
        <f>HDV!L41+MOSSON!L41+'AUBES POMPIGNANE'!L41+TASTAVIN!L41+VILLON!L41+AIGUELONGUE!L41</f>
        <v>12</v>
      </c>
      <c r="M41" s="9">
        <f>HDV!M41+MOSSON!M41+'AUBES POMPIGNANE'!M41+TASTAVIN!M41+VILLON!M41+AIGUELONGUE!M41</f>
        <v>29</v>
      </c>
      <c r="N41" s="9">
        <f>HDV!N41+MOSSON!N41+'AUBES POMPIGNANE'!N41+TASTAVIN!N41+VILLON!N41+AIGUELONGUE!N41</f>
        <v>31</v>
      </c>
      <c r="O41" s="9">
        <f>HDV!O41+MOSSON!O41+'AUBES POMPIGNANE'!O41+TASTAVIN!O41+VILLON!O41+AIGUELONGUE!O41</f>
        <v>1</v>
      </c>
      <c r="P41" s="9">
        <f>HDV!P41+MOSSON!P41+'AUBES POMPIGNANE'!P41+TASTAVIN!P41+VILLON!P41+AIGUELONGUE!P41</f>
        <v>1</v>
      </c>
      <c r="Q41" s="9">
        <f>HDV!Q41+MOSSON!Q41+'AUBES POMPIGNANE'!Q41+TASTAVIN!Q41+VILLON!Q41+AIGUELONGUE!Q41</f>
        <v>1</v>
      </c>
      <c r="R41" s="9">
        <f>HDV!R41+MOSSON!R41+'AUBES POMPIGNANE'!R41+TASTAVIN!R41+VILLON!R41+AIGUELONGUE!R41</f>
        <v>923</v>
      </c>
      <c r="S41" s="9">
        <f>HDV!S41+MOSSON!S41+'AUBES POMPIGNANE'!S41+TASTAVIN!S41+VILLON!S41+AIGUELONGUE!S41</f>
        <v>1</v>
      </c>
      <c r="T41" s="22">
        <f t="shared" si="6"/>
        <v>3480</v>
      </c>
      <c r="U41" s="22">
        <f t="shared" si="1"/>
        <v>2647</v>
      </c>
      <c r="V41" s="22">
        <f t="shared" si="2"/>
        <v>395</v>
      </c>
      <c r="W41" s="22">
        <f t="shared" si="3"/>
        <v>60</v>
      </c>
      <c r="X41" s="22">
        <f t="shared" si="4"/>
        <v>13</v>
      </c>
      <c r="Y41" s="22">
        <f t="shared" si="5"/>
        <v>365</v>
      </c>
    </row>
    <row r="42" spans="1:25" x14ac:dyDescent="0.3">
      <c r="A42" s="8" t="s">
        <v>61</v>
      </c>
      <c r="B42" s="9">
        <f>HDV!B42+MOSSON!B42+'AUBES POMPIGNANE'!B42+TASTAVIN!B42+VILLON!B42+AIGUELONGUE!B42</f>
        <v>0</v>
      </c>
      <c r="C42" s="9">
        <f>HDV!C42+MOSSON!C42+'AUBES POMPIGNANE'!C42+TASTAVIN!C42+VILLON!C42+AIGUELONGUE!C42</f>
        <v>405</v>
      </c>
      <c r="D42" s="9">
        <f>HDV!D42+MOSSON!D42+'AUBES POMPIGNANE'!D42+TASTAVIN!D42+VILLON!D42+AIGUELONGUE!D42</f>
        <v>374</v>
      </c>
      <c r="E42" s="9">
        <f>HDV!E42+MOSSON!E42+'AUBES POMPIGNANE'!E42+TASTAVIN!E42+VILLON!E42+AIGUELONGUE!E42</f>
        <v>421</v>
      </c>
      <c r="F42" s="9">
        <f>HDV!F42+MOSSON!F42+'AUBES POMPIGNANE'!F42+TASTAVIN!F42+VILLON!F42+AIGUELONGUE!F42</f>
        <v>390</v>
      </c>
      <c r="G42" s="9">
        <f>HDV!G42+MOSSON!G42+'AUBES POMPIGNANE'!G42+TASTAVIN!G42+VILLON!G42+AIGUELONGUE!G42</f>
        <v>80</v>
      </c>
      <c r="H42" s="9">
        <f>HDV!H42+MOSSON!H42+'AUBES POMPIGNANE'!H42+TASTAVIN!H42+VILLON!H42+AIGUELONGUE!H42</f>
        <v>218</v>
      </c>
      <c r="I42" s="9">
        <f>HDV!I42+MOSSON!I42+'AUBES POMPIGNANE'!I42+TASTAVIN!I42+VILLON!I42+AIGUELONGUE!I42</f>
        <v>67</v>
      </c>
      <c r="J42" s="9">
        <f>HDV!J42+MOSSON!J42+'AUBES POMPIGNANE'!J42+TASTAVIN!J42+VILLON!J42+AIGUELONGUE!J42</f>
        <v>5</v>
      </c>
      <c r="K42" s="9">
        <f>HDV!K42+MOSSON!K42+'AUBES POMPIGNANE'!K42+TASTAVIN!K42+VILLON!K42+AIGUELONGUE!K42</f>
        <v>281</v>
      </c>
      <c r="L42" s="9">
        <f>HDV!L42+MOSSON!L42+'AUBES POMPIGNANE'!L42+TASTAVIN!L42+VILLON!L42+AIGUELONGUE!L42</f>
        <v>72</v>
      </c>
      <c r="M42" s="9">
        <f>HDV!M42+MOSSON!M42+'AUBES POMPIGNANE'!M42+TASTAVIN!M42+VILLON!M42+AIGUELONGUE!M42</f>
        <v>22</v>
      </c>
      <c r="N42" s="9">
        <f>HDV!N42+MOSSON!N42+'AUBES POMPIGNANE'!N42+TASTAVIN!N42+VILLON!N42+AIGUELONGUE!N42</f>
        <v>21</v>
      </c>
      <c r="O42" s="9">
        <f>HDV!O42+MOSSON!O42+'AUBES POMPIGNANE'!O42+TASTAVIN!O42+VILLON!O42+AIGUELONGUE!O42</f>
        <v>21</v>
      </c>
      <c r="P42" s="9">
        <f>HDV!P42+MOSSON!P42+'AUBES POMPIGNANE'!P42+TASTAVIN!P42+VILLON!P42+AIGUELONGUE!P42</f>
        <v>2</v>
      </c>
      <c r="Q42" s="9">
        <f>HDV!Q42+MOSSON!Q42+'AUBES POMPIGNANE'!Q42+TASTAVIN!Q42+VILLON!Q42+AIGUELONGUE!Q42</f>
        <v>0</v>
      </c>
      <c r="R42" s="9">
        <f>HDV!R42+MOSSON!R42+'AUBES POMPIGNANE'!R42+TASTAVIN!R42+VILLON!R42+AIGUELONGUE!R42</f>
        <v>1071</v>
      </c>
      <c r="S42" s="9">
        <f>HDV!S42+MOSSON!S42+'AUBES POMPIGNANE'!S42+TASTAVIN!S42+VILLON!S42+AIGUELONGUE!S42</f>
        <v>15</v>
      </c>
      <c r="T42" s="22">
        <f t="shared" si="6"/>
        <v>2394</v>
      </c>
      <c r="U42" s="22">
        <f t="shared" si="1"/>
        <v>1590</v>
      </c>
      <c r="V42" s="22">
        <f t="shared" si="2"/>
        <v>281</v>
      </c>
      <c r="W42" s="22">
        <f t="shared" si="3"/>
        <v>43</v>
      </c>
      <c r="X42" s="22">
        <f t="shared" si="4"/>
        <v>87</v>
      </c>
      <c r="Y42" s="22">
        <f t="shared" si="5"/>
        <v>393</v>
      </c>
    </row>
    <row r="43" spans="1:25" x14ac:dyDescent="0.3">
      <c r="A43" s="8" t="s">
        <v>62</v>
      </c>
      <c r="B43" s="9">
        <f>HDV!B43+MOSSON!B43+'AUBES POMPIGNANE'!B43+TASTAVIN!B43+VILLON!B43+AIGUELONGUE!B43</f>
        <v>0</v>
      </c>
      <c r="C43" s="9">
        <f>HDV!C43+MOSSON!C43+'AUBES POMPIGNANE'!C43+TASTAVIN!C43+VILLON!C43+AIGUELONGUE!C43</f>
        <v>545</v>
      </c>
      <c r="D43" s="9">
        <f>HDV!D43+MOSSON!D43+'AUBES POMPIGNANE'!D43+TASTAVIN!D43+VILLON!D43+AIGUELONGUE!D43</f>
        <v>733</v>
      </c>
      <c r="E43" s="9">
        <f>HDV!E43+MOSSON!E43+'AUBES POMPIGNANE'!E43+TASTAVIN!E43+VILLON!E43+AIGUELONGUE!E43</f>
        <v>569</v>
      </c>
      <c r="F43" s="9">
        <f>HDV!F43+MOSSON!F43+'AUBES POMPIGNANE'!F43+TASTAVIN!F43+VILLON!F43+AIGUELONGUE!F43</f>
        <v>697</v>
      </c>
      <c r="G43" s="9">
        <f>HDV!G43+MOSSON!G43+'AUBES POMPIGNANE'!G43+TASTAVIN!G43+VILLON!G43+AIGUELONGUE!G43</f>
        <v>125</v>
      </c>
      <c r="H43" s="9">
        <f>HDV!H43+MOSSON!H43+'AUBES POMPIGNANE'!H43+TASTAVIN!H43+VILLON!H43+AIGUELONGUE!H43</f>
        <v>215</v>
      </c>
      <c r="I43" s="9">
        <f>HDV!I43+MOSSON!I43+'AUBES POMPIGNANE'!I43+TASTAVIN!I43+VILLON!I43+AIGUELONGUE!I43</f>
        <v>68</v>
      </c>
      <c r="J43" s="9">
        <f>HDV!J43+MOSSON!J43+'AUBES POMPIGNANE'!J43+TASTAVIN!J43+VILLON!J43+AIGUELONGUE!J43</f>
        <v>3</v>
      </c>
      <c r="K43" s="9">
        <f>HDV!K43+MOSSON!K43+'AUBES POMPIGNANE'!K43+TASTAVIN!K43+VILLON!K43+AIGUELONGUE!K43</f>
        <v>253</v>
      </c>
      <c r="L43" s="9">
        <f>HDV!L43+MOSSON!L43+'AUBES POMPIGNANE'!L43+TASTAVIN!L43+VILLON!L43+AIGUELONGUE!L43</f>
        <v>252</v>
      </c>
      <c r="M43" s="9">
        <f>HDV!M43+MOSSON!M43+'AUBES POMPIGNANE'!M43+TASTAVIN!M43+VILLON!M43+AIGUELONGUE!M43</f>
        <v>18</v>
      </c>
      <c r="N43" s="9">
        <f>HDV!N43+MOSSON!N43+'AUBES POMPIGNANE'!N43+TASTAVIN!N43+VILLON!N43+AIGUELONGUE!N43</f>
        <v>29</v>
      </c>
      <c r="O43" s="9">
        <f>HDV!O43+MOSSON!O43+'AUBES POMPIGNANE'!O43+TASTAVIN!O43+VILLON!O43+AIGUELONGUE!O43</f>
        <v>0</v>
      </c>
      <c r="P43" s="9">
        <f>HDV!P43+MOSSON!P43+'AUBES POMPIGNANE'!P43+TASTAVIN!P43+VILLON!P43+AIGUELONGUE!P43</f>
        <v>1</v>
      </c>
      <c r="Q43" s="9">
        <f>HDV!Q43+MOSSON!Q43+'AUBES POMPIGNANE'!Q43+TASTAVIN!Q43+VILLON!Q43+AIGUELONGUE!Q43</f>
        <v>2</v>
      </c>
      <c r="R43" s="9">
        <f>HDV!R43+MOSSON!R43+'AUBES POMPIGNANE'!R43+TASTAVIN!R43+VILLON!R43+AIGUELONGUE!R43</f>
        <v>849</v>
      </c>
      <c r="S43" s="9">
        <f>HDV!S43+MOSSON!S43+'AUBES POMPIGNANE'!S43+TASTAVIN!S43+VILLON!S43+AIGUELONGUE!S43</f>
        <v>53</v>
      </c>
      <c r="T43" s="22">
        <f t="shared" si="6"/>
        <v>3563</v>
      </c>
      <c r="U43" s="22">
        <f t="shared" si="1"/>
        <v>2544</v>
      </c>
      <c r="V43" s="22">
        <f t="shared" si="2"/>
        <v>253</v>
      </c>
      <c r="W43" s="22">
        <f t="shared" si="3"/>
        <v>47</v>
      </c>
      <c r="X43" s="22">
        <f t="shared" si="4"/>
        <v>305</v>
      </c>
      <c r="Y43" s="22">
        <f t="shared" si="5"/>
        <v>414</v>
      </c>
    </row>
    <row r="44" spans="1:25" x14ac:dyDescent="0.3">
      <c r="A44" s="8" t="s">
        <v>63</v>
      </c>
      <c r="B44" s="9">
        <f>HDV!B44+MOSSON!B44+'AUBES POMPIGNANE'!B44+TASTAVIN!B44+VILLON!B44+AIGUELONGUE!B44</f>
        <v>0</v>
      </c>
      <c r="C44" s="9">
        <f>HDV!C44+MOSSON!C44+'AUBES POMPIGNANE'!C44+TASTAVIN!C44+VILLON!C44+AIGUELONGUE!C44</f>
        <v>570</v>
      </c>
      <c r="D44" s="9">
        <f>HDV!D44+MOSSON!D44+'AUBES POMPIGNANE'!D44+TASTAVIN!D44+VILLON!D44+AIGUELONGUE!D44</f>
        <v>610</v>
      </c>
      <c r="E44" s="9">
        <f>HDV!E44+MOSSON!E44+'AUBES POMPIGNANE'!E44+TASTAVIN!E44+VILLON!E44+AIGUELONGUE!E44</f>
        <v>615</v>
      </c>
      <c r="F44" s="9">
        <f>HDV!F44+MOSSON!F44+'AUBES POMPIGNANE'!F44+TASTAVIN!F44+VILLON!F44+AIGUELONGUE!F44</f>
        <v>608</v>
      </c>
      <c r="G44" s="9">
        <f>HDV!G44+MOSSON!G44+'AUBES POMPIGNANE'!G44+TASTAVIN!G44+VILLON!G44+AIGUELONGUE!G44</f>
        <v>155</v>
      </c>
      <c r="H44" s="9">
        <f>HDV!H44+MOSSON!H44+'AUBES POMPIGNANE'!H44+TASTAVIN!H44+VILLON!H44+AIGUELONGUE!H44</f>
        <v>167</v>
      </c>
      <c r="I44" s="9">
        <f>HDV!I44+MOSSON!I44+'AUBES POMPIGNANE'!I44+TASTAVIN!I44+VILLON!I44+AIGUELONGUE!I44</f>
        <v>109</v>
      </c>
      <c r="J44" s="9">
        <f>HDV!J44+MOSSON!J44+'AUBES POMPIGNANE'!J44+TASTAVIN!J44+VILLON!J44+AIGUELONGUE!J44</f>
        <v>1</v>
      </c>
      <c r="K44" s="9">
        <f>HDV!K44+MOSSON!K44+'AUBES POMPIGNANE'!K44+TASTAVIN!K44+VILLON!K44+AIGUELONGUE!K44</f>
        <v>334</v>
      </c>
      <c r="L44" s="9">
        <f>HDV!L44+MOSSON!L44+'AUBES POMPIGNANE'!L44+TASTAVIN!L44+VILLON!L44+AIGUELONGUE!L44</f>
        <v>8</v>
      </c>
      <c r="M44" s="9">
        <f>HDV!M44+MOSSON!M44+'AUBES POMPIGNANE'!M44+TASTAVIN!M44+VILLON!M44+AIGUELONGUE!M44</f>
        <v>30</v>
      </c>
      <c r="N44" s="9">
        <f>HDV!N44+MOSSON!N44+'AUBES POMPIGNANE'!N44+TASTAVIN!N44+VILLON!N44+AIGUELONGUE!N44</f>
        <v>32</v>
      </c>
      <c r="O44" s="9">
        <f>HDV!O44+MOSSON!O44+'AUBES POMPIGNANE'!O44+TASTAVIN!O44+VILLON!O44+AIGUELONGUE!O44</f>
        <v>0</v>
      </c>
      <c r="P44" s="9">
        <f>HDV!P44+MOSSON!P44+'AUBES POMPIGNANE'!P44+TASTAVIN!P44+VILLON!P44+AIGUELONGUE!P44</f>
        <v>0</v>
      </c>
      <c r="Q44" s="9">
        <f>HDV!Q44+MOSSON!Q44+'AUBES POMPIGNANE'!Q44+TASTAVIN!Q44+VILLON!Q44+AIGUELONGUE!Q44</f>
        <v>5</v>
      </c>
      <c r="R44" s="9">
        <f>HDV!R44+MOSSON!R44+'AUBES POMPIGNANE'!R44+TASTAVIN!R44+VILLON!R44+AIGUELONGUE!R44</f>
        <v>621</v>
      </c>
      <c r="S44" s="9">
        <f>HDV!S44+MOSSON!S44+'AUBES POMPIGNANE'!S44+TASTAVIN!S44+VILLON!S44+AIGUELONGUE!S44</f>
        <v>31</v>
      </c>
      <c r="T44" s="22">
        <f t="shared" si="6"/>
        <v>3275</v>
      </c>
      <c r="U44" s="22">
        <f t="shared" si="1"/>
        <v>2403</v>
      </c>
      <c r="V44" s="22">
        <f t="shared" si="2"/>
        <v>334</v>
      </c>
      <c r="W44" s="22">
        <f t="shared" si="3"/>
        <v>62</v>
      </c>
      <c r="X44" s="22">
        <f t="shared" si="4"/>
        <v>39</v>
      </c>
      <c r="Y44" s="22">
        <f t="shared" si="5"/>
        <v>437</v>
      </c>
    </row>
    <row r="45" spans="1:25" x14ac:dyDescent="0.3">
      <c r="A45" s="8" t="s">
        <v>64</v>
      </c>
      <c r="B45" s="9">
        <f>HDV!B45+MOSSON!B45+'AUBES POMPIGNANE'!B45+TASTAVIN!B45+VILLON!B45+AIGUELONGUE!B45</f>
        <v>0</v>
      </c>
      <c r="C45" s="9">
        <f>HDV!C45+MOSSON!C45+'AUBES POMPIGNANE'!C45+TASTAVIN!C45+VILLON!C45+AIGUELONGUE!C45</f>
        <v>693</v>
      </c>
      <c r="D45" s="9">
        <f>HDV!D45+MOSSON!D45+'AUBES POMPIGNANE'!D45+TASTAVIN!D45+VILLON!D45+AIGUELONGUE!D45</f>
        <v>724</v>
      </c>
      <c r="E45" s="9">
        <f>HDV!E45+MOSSON!E45+'AUBES POMPIGNANE'!E45+TASTAVIN!E45+VILLON!E45+AIGUELONGUE!E45</f>
        <v>709</v>
      </c>
      <c r="F45" s="9">
        <f>HDV!F45+MOSSON!F45+'AUBES POMPIGNANE'!F45+TASTAVIN!F45+VILLON!F45+AIGUELONGUE!F45</f>
        <v>624</v>
      </c>
      <c r="G45" s="9">
        <f>HDV!G45+MOSSON!G45+'AUBES POMPIGNANE'!G45+TASTAVIN!G45+VILLON!G45+AIGUELONGUE!G45</f>
        <v>110</v>
      </c>
      <c r="H45" s="9">
        <f>HDV!H45+MOSSON!H45+'AUBES POMPIGNANE'!H45+TASTAVIN!H45+VILLON!H45+AIGUELONGUE!H45</f>
        <v>145</v>
      </c>
      <c r="I45" s="9">
        <f>HDV!I45+MOSSON!I45+'AUBES POMPIGNANE'!I45+TASTAVIN!I45+VILLON!I45+AIGUELONGUE!I45</f>
        <v>63</v>
      </c>
      <c r="J45" s="9">
        <f>HDV!J45+MOSSON!J45+'AUBES POMPIGNANE'!J45+TASTAVIN!J45+VILLON!J45+AIGUELONGUE!J45</f>
        <v>1</v>
      </c>
      <c r="K45" s="9">
        <f>HDV!K45+MOSSON!K45+'AUBES POMPIGNANE'!K45+TASTAVIN!K45+VILLON!K45+AIGUELONGUE!K45</f>
        <v>299</v>
      </c>
      <c r="L45" s="9">
        <f>HDV!L45+MOSSON!L45+'AUBES POMPIGNANE'!L45+TASTAVIN!L45+VILLON!L45+AIGUELONGUE!L45</f>
        <v>19</v>
      </c>
      <c r="M45" s="9">
        <f>HDV!M45+MOSSON!M45+'AUBES POMPIGNANE'!M45+TASTAVIN!M45+VILLON!M45+AIGUELONGUE!M45</f>
        <v>21</v>
      </c>
      <c r="N45" s="9">
        <f>HDV!N45+MOSSON!N45+'AUBES POMPIGNANE'!N45+TASTAVIN!N45+VILLON!N45+AIGUELONGUE!N45</f>
        <v>17</v>
      </c>
      <c r="O45" s="9">
        <f>HDV!O45+MOSSON!O45+'AUBES POMPIGNANE'!O45+TASTAVIN!O45+VILLON!O45+AIGUELONGUE!O45</f>
        <v>40</v>
      </c>
      <c r="P45" s="9">
        <f>HDV!P45+MOSSON!P45+'AUBES POMPIGNANE'!P45+TASTAVIN!P45+VILLON!P45+AIGUELONGUE!P45</f>
        <v>1</v>
      </c>
      <c r="Q45" s="9">
        <f>HDV!Q45+MOSSON!Q45+'AUBES POMPIGNANE'!Q45+TASTAVIN!Q45+VILLON!Q45+AIGUELONGUE!Q45</f>
        <v>3</v>
      </c>
      <c r="R45" s="9">
        <f>HDV!R45+MOSSON!R45+'AUBES POMPIGNANE'!R45+TASTAVIN!R45+VILLON!R45+AIGUELONGUE!R45</f>
        <v>508</v>
      </c>
      <c r="S45" s="9">
        <f>HDV!S45+MOSSON!S45+'AUBES POMPIGNANE'!S45+TASTAVIN!S45+VILLON!S45+AIGUELONGUE!S45</f>
        <v>57</v>
      </c>
      <c r="T45" s="22">
        <f t="shared" si="6"/>
        <v>3526</v>
      </c>
      <c r="U45" s="22">
        <f t="shared" si="1"/>
        <v>2750</v>
      </c>
      <c r="V45" s="22">
        <f t="shared" si="2"/>
        <v>299</v>
      </c>
      <c r="W45" s="22">
        <f t="shared" si="3"/>
        <v>38</v>
      </c>
      <c r="X45" s="22">
        <f t="shared" si="4"/>
        <v>76</v>
      </c>
      <c r="Y45" s="22">
        <f t="shared" si="5"/>
        <v>363</v>
      </c>
    </row>
    <row r="46" spans="1:25" x14ac:dyDescent="0.3">
      <c r="A46" s="8" t="s">
        <v>65</v>
      </c>
      <c r="B46" s="9">
        <f>HDV!B46+MOSSON!B46+'AUBES POMPIGNANE'!B46+TASTAVIN!B46+VILLON!B46+AIGUELONGUE!B46</f>
        <v>0</v>
      </c>
      <c r="C46" s="9">
        <f>HDV!C46+MOSSON!C46+'AUBES POMPIGNANE'!C46+TASTAVIN!C46+VILLON!C46+AIGUELONGUE!C46</f>
        <v>793</v>
      </c>
      <c r="D46" s="9">
        <f>HDV!D46+MOSSON!D46+'AUBES POMPIGNANE'!D46+TASTAVIN!D46+VILLON!D46+AIGUELONGUE!D46</f>
        <v>782</v>
      </c>
      <c r="E46" s="9">
        <f>HDV!E46+MOSSON!E46+'AUBES POMPIGNANE'!E46+TASTAVIN!E46+VILLON!E46+AIGUELONGUE!E46</f>
        <v>706</v>
      </c>
      <c r="F46" s="9">
        <f>HDV!F46+MOSSON!F46+'AUBES POMPIGNANE'!F46+TASTAVIN!F46+VILLON!F46+AIGUELONGUE!F46</f>
        <v>625</v>
      </c>
      <c r="G46" s="9">
        <f>HDV!G46+MOSSON!G46+'AUBES POMPIGNANE'!G46+TASTAVIN!G46+VILLON!G46+AIGUELONGUE!G46</f>
        <v>71</v>
      </c>
      <c r="H46" s="9">
        <f>HDV!H46+MOSSON!H46+'AUBES POMPIGNANE'!H46+TASTAVIN!H46+VILLON!H46+AIGUELONGUE!H46</f>
        <v>193</v>
      </c>
      <c r="I46" s="9">
        <f>HDV!I46+MOSSON!I46+'AUBES POMPIGNANE'!I46+TASTAVIN!I46+VILLON!I46+AIGUELONGUE!I46</f>
        <v>129</v>
      </c>
      <c r="J46" s="9">
        <f>HDV!J46+MOSSON!J46+'AUBES POMPIGNANE'!J46+TASTAVIN!J46+VILLON!J46+AIGUELONGUE!J46</f>
        <v>2</v>
      </c>
      <c r="K46" s="9">
        <f>HDV!K46+MOSSON!K46+'AUBES POMPIGNANE'!K46+TASTAVIN!K46+VILLON!K46+AIGUELONGUE!K46</f>
        <v>297</v>
      </c>
      <c r="L46" s="9">
        <f>HDV!L46+MOSSON!L46+'AUBES POMPIGNANE'!L46+TASTAVIN!L46+VILLON!L46+AIGUELONGUE!L46</f>
        <v>13</v>
      </c>
      <c r="M46" s="9">
        <f>HDV!M46+MOSSON!M46+'AUBES POMPIGNANE'!M46+TASTAVIN!M46+VILLON!M46+AIGUELONGUE!M46</f>
        <v>23</v>
      </c>
      <c r="N46" s="9">
        <f>HDV!N46+MOSSON!N46+'AUBES POMPIGNANE'!N46+TASTAVIN!N46+VILLON!N46+AIGUELONGUE!N46</f>
        <v>15</v>
      </c>
      <c r="O46" s="9">
        <f>HDV!O46+MOSSON!O46+'AUBES POMPIGNANE'!O46+TASTAVIN!O46+VILLON!O46+AIGUELONGUE!O46</f>
        <v>0</v>
      </c>
      <c r="P46" s="9">
        <f>HDV!P46+MOSSON!P46+'AUBES POMPIGNANE'!P46+TASTAVIN!P46+VILLON!P46+AIGUELONGUE!P46</f>
        <v>0</v>
      </c>
      <c r="Q46" s="9">
        <f>HDV!Q46+MOSSON!Q46+'AUBES POMPIGNANE'!Q46+TASTAVIN!Q46+VILLON!Q46+AIGUELONGUE!Q46</f>
        <v>3</v>
      </c>
      <c r="R46" s="9">
        <f>HDV!R46+MOSSON!R46+'AUBES POMPIGNANE'!R46+TASTAVIN!R46+VILLON!R46+AIGUELONGUE!R46</f>
        <v>853</v>
      </c>
      <c r="S46" s="9">
        <f>HDV!S46+MOSSON!S46+'AUBES POMPIGNANE'!S46+TASTAVIN!S46+VILLON!S46+AIGUELONGUE!S46</f>
        <v>102</v>
      </c>
      <c r="T46" s="22">
        <f t="shared" si="6"/>
        <v>3754</v>
      </c>
      <c r="U46" s="22">
        <f t="shared" si="1"/>
        <v>2906</v>
      </c>
      <c r="V46" s="22">
        <f t="shared" si="2"/>
        <v>297</v>
      </c>
      <c r="W46" s="22">
        <f t="shared" si="3"/>
        <v>38</v>
      </c>
      <c r="X46" s="22">
        <f t="shared" si="4"/>
        <v>115</v>
      </c>
      <c r="Y46" s="22">
        <f t="shared" si="5"/>
        <v>398</v>
      </c>
    </row>
    <row r="47" spans="1:25" x14ac:dyDescent="0.3">
      <c r="A47" s="8" t="s">
        <v>66</v>
      </c>
      <c r="B47" s="9">
        <f>HDV!B47+MOSSON!B47+'AUBES POMPIGNANE'!B47+TASTAVIN!B47+VILLON!B47+AIGUELONGUE!B47</f>
        <v>0</v>
      </c>
      <c r="C47" s="9">
        <f>HDV!C47+MOSSON!C47+'AUBES POMPIGNANE'!C47+TASTAVIN!C47+VILLON!C47+AIGUELONGUE!C47</f>
        <v>573</v>
      </c>
      <c r="D47" s="9">
        <f>HDV!D47+MOSSON!D47+'AUBES POMPIGNANE'!D47+TASTAVIN!D47+VILLON!D47+AIGUELONGUE!D47</f>
        <v>589</v>
      </c>
      <c r="E47" s="9">
        <f>HDV!E47+MOSSON!E47+'AUBES POMPIGNANE'!E47+TASTAVIN!E47+VILLON!E47+AIGUELONGUE!E47</f>
        <v>609</v>
      </c>
      <c r="F47" s="9">
        <f>HDV!F47+MOSSON!F47+'AUBES POMPIGNANE'!F47+TASTAVIN!F47+VILLON!F47+AIGUELONGUE!F47</f>
        <v>606</v>
      </c>
      <c r="G47" s="9">
        <f>HDV!G47+MOSSON!G47+'AUBES POMPIGNANE'!G47+TASTAVIN!G47+VILLON!G47+AIGUELONGUE!G47</f>
        <v>113</v>
      </c>
      <c r="H47" s="9">
        <f>HDV!H47+MOSSON!H47+'AUBES POMPIGNANE'!H47+TASTAVIN!H47+VILLON!H47+AIGUELONGUE!H47</f>
        <v>197</v>
      </c>
      <c r="I47" s="9">
        <f>HDV!I47+MOSSON!I47+'AUBES POMPIGNANE'!I47+TASTAVIN!I47+VILLON!I47+AIGUELONGUE!I47</f>
        <v>194</v>
      </c>
      <c r="J47" s="9">
        <f>HDV!J47+MOSSON!J47+'AUBES POMPIGNANE'!J47+TASTAVIN!J47+VILLON!J47+AIGUELONGUE!J47</f>
        <v>3</v>
      </c>
      <c r="K47" s="9">
        <f>HDV!K47+MOSSON!K47+'AUBES POMPIGNANE'!K47+TASTAVIN!K47+VILLON!K47+AIGUELONGUE!K47</f>
        <v>433</v>
      </c>
      <c r="L47" s="9">
        <f>HDV!L47+MOSSON!L47+'AUBES POMPIGNANE'!L47+TASTAVIN!L47+VILLON!L47+AIGUELONGUE!L47</f>
        <v>20</v>
      </c>
      <c r="M47" s="9">
        <f>HDV!M47+MOSSON!M47+'AUBES POMPIGNANE'!M47+TASTAVIN!M47+VILLON!M47+AIGUELONGUE!M47</f>
        <v>33</v>
      </c>
      <c r="N47" s="9">
        <f>HDV!N47+MOSSON!N47+'AUBES POMPIGNANE'!N47+TASTAVIN!N47+VILLON!N47+AIGUELONGUE!N47</f>
        <v>13</v>
      </c>
      <c r="O47" s="9">
        <f>HDV!O47+MOSSON!O47+'AUBES POMPIGNANE'!O47+TASTAVIN!O47+VILLON!O47+AIGUELONGUE!O47</f>
        <v>0</v>
      </c>
      <c r="P47" s="9">
        <f>HDV!P47+MOSSON!P47+'AUBES POMPIGNANE'!P47+TASTAVIN!P47+VILLON!P47+AIGUELONGUE!P47</f>
        <v>0</v>
      </c>
      <c r="Q47" s="9">
        <f>HDV!Q47+MOSSON!Q47+'AUBES POMPIGNANE'!Q47+TASTAVIN!Q47+VILLON!Q47+AIGUELONGUE!Q47</f>
        <v>4</v>
      </c>
      <c r="R47" s="9">
        <f>HDV!R47+MOSSON!R47+'AUBES POMPIGNANE'!R47+TASTAVIN!R47+VILLON!R47+AIGUELONGUE!R47</f>
        <v>1008</v>
      </c>
      <c r="S47" s="9">
        <f>HDV!S47+MOSSON!S47+'AUBES POMPIGNANE'!S47+TASTAVIN!S47+VILLON!S47+AIGUELONGUE!S47</f>
        <v>35</v>
      </c>
      <c r="T47" s="22">
        <f t="shared" si="6"/>
        <v>3422</v>
      </c>
      <c r="U47" s="22">
        <f t="shared" si="1"/>
        <v>2377</v>
      </c>
      <c r="V47" s="22">
        <f t="shared" si="2"/>
        <v>433</v>
      </c>
      <c r="W47" s="22">
        <f t="shared" si="3"/>
        <v>46</v>
      </c>
      <c r="X47" s="22">
        <f t="shared" si="4"/>
        <v>55</v>
      </c>
      <c r="Y47" s="22">
        <f t="shared" si="5"/>
        <v>511</v>
      </c>
    </row>
    <row r="48" spans="1:25" x14ac:dyDescent="0.3">
      <c r="A48" s="8" t="s">
        <v>67</v>
      </c>
      <c r="B48" s="9">
        <f>HDV!B48+MOSSON!B48+'AUBES POMPIGNANE'!B48+TASTAVIN!B48+VILLON!B48+AIGUELONGUE!B48</f>
        <v>0</v>
      </c>
      <c r="C48" s="9">
        <f>HDV!C48+MOSSON!C48+'AUBES POMPIGNANE'!C48+TASTAVIN!C48+VILLON!C48+AIGUELONGUE!C48</f>
        <v>583</v>
      </c>
      <c r="D48" s="9">
        <f>HDV!D48+MOSSON!D48+'AUBES POMPIGNANE'!D48+TASTAVIN!D48+VILLON!D48+AIGUELONGUE!D48</f>
        <v>571</v>
      </c>
      <c r="E48" s="9">
        <f>HDV!E48+MOSSON!E48+'AUBES POMPIGNANE'!E48+TASTAVIN!E48+VILLON!E48+AIGUELONGUE!E48</f>
        <v>615</v>
      </c>
      <c r="F48" s="9">
        <f>HDV!F48+MOSSON!F48+'AUBES POMPIGNANE'!F48+TASTAVIN!F48+VILLON!F48+AIGUELONGUE!F48</f>
        <v>599</v>
      </c>
      <c r="G48" s="9">
        <f>HDV!G48+MOSSON!G48+'AUBES POMPIGNANE'!G48+TASTAVIN!G48+VILLON!G48+AIGUELONGUE!G48</f>
        <v>62</v>
      </c>
      <c r="H48" s="9">
        <f>HDV!H48+MOSSON!H48+'AUBES POMPIGNANE'!H48+TASTAVIN!H48+VILLON!H48+AIGUELONGUE!H48</f>
        <v>222</v>
      </c>
      <c r="I48" s="9">
        <f>HDV!I48+MOSSON!I48+'AUBES POMPIGNANE'!I48+TASTAVIN!I48+VILLON!I48+AIGUELONGUE!I48</f>
        <v>105</v>
      </c>
      <c r="J48" s="9">
        <f>HDV!J48+MOSSON!J48+'AUBES POMPIGNANE'!J48+TASTAVIN!J48+VILLON!J48+AIGUELONGUE!J48</f>
        <v>2</v>
      </c>
      <c r="K48" s="9">
        <f>HDV!K48+MOSSON!K48+'AUBES POMPIGNANE'!K48+TASTAVIN!K48+VILLON!K48+AIGUELONGUE!K48</f>
        <v>338</v>
      </c>
      <c r="L48" s="9">
        <f>HDV!L48+MOSSON!L48+'AUBES POMPIGNANE'!L48+TASTAVIN!L48+VILLON!L48+AIGUELONGUE!L48</f>
        <v>18</v>
      </c>
      <c r="M48" s="9">
        <f>HDV!M48+MOSSON!M48+'AUBES POMPIGNANE'!M48+TASTAVIN!M48+VILLON!M48+AIGUELONGUE!M48</f>
        <v>34</v>
      </c>
      <c r="N48" s="9">
        <f>HDV!N48+MOSSON!N48+'AUBES POMPIGNANE'!N48+TASTAVIN!N48+VILLON!N48+AIGUELONGUE!N48</f>
        <v>16</v>
      </c>
      <c r="O48" s="9">
        <f>HDV!O48+MOSSON!O48+'AUBES POMPIGNANE'!O48+TASTAVIN!O48+VILLON!O48+AIGUELONGUE!O48</f>
        <v>1</v>
      </c>
      <c r="P48" s="9">
        <f>HDV!P48+MOSSON!P48+'AUBES POMPIGNANE'!P48+TASTAVIN!P48+VILLON!P48+AIGUELONGUE!P48</f>
        <v>0</v>
      </c>
      <c r="Q48" s="9">
        <f>HDV!Q48+MOSSON!Q48+'AUBES POMPIGNANE'!Q48+TASTAVIN!Q48+VILLON!Q48+AIGUELONGUE!Q48</f>
        <v>0</v>
      </c>
      <c r="R48" s="9">
        <f>HDV!R48+MOSSON!R48+'AUBES POMPIGNANE'!R48+TASTAVIN!R48+VILLON!R48+AIGUELONGUE!R48</f>
        <v>874</v>
      </c>
      <c r="S48" s="9">
        <f>HDV!S48+MOSSON!S48+'AUBES POMPIGNANE'!S48+TASTAVIN!S48+VILLON!S48+AIGUELONGUE!S48</f>
        <v>135</v>
      </c>
      <c r="T48" s="22">
        <f t="shared" si="6"/>
        <v>3301</v>
      </c>
      <c r="U48" s="22">
        <f t="shared" si="1"/>
        <v>2368</v>
      </c>
      <c r="V48" s="22">
        <f t="shared" si="2"/>
        <v>338</v>
      </c>
      <c r="W48" s="22">
        <f t="shared" si="3"/>
        <v>50</v>
      </c>
      <c r="X48" s="22">
        <f t="shared" si="4"/>
        <v>153</v>
      </c>
      <c r="Y48" s="22">
        <f t="shared" si="5"/>
        <v>392</v>
      </c>
    </row>
    <row r="49" spans="1:25" x14ac:dyDescent="0.3">
      <c r="A49" s="8" t="s">
        <v>68</v>
      </c>
      <c r="B49" s="9">
        <f>HDV!B49+MOSSON!B49+'AUBES POMPIGNANE'!B49+TASTAVIN!B49+VILLON!B49+AIGUELONGUE!B49</f>
        <v>0</v>
      </c>
      <c r="C49" s="9">
        <f>HDV!C49+MOSSON!C49+'AUBES POMPIGNANE'!C49+TASTAVIN!C49+VILLON!C49+AIGUELONGUE!C49</f>
        <v>406</v>
      </c>
      <c r="D49" s="9">
        <f>HDV!D49+MOSSON!D49+'AUBES POMPIGNANE'!D49+TASTAVIN!D49+VILLON!D49+AIGUELONGUE!D49</f>
        <v>594</v>
      </c>
      <c r="E49" s="9">
        <f>HDV!E49+MOSSON!E49+'AUBES POMPIGNANE'!E49+TASTAVIN!E49+VILLON!E49+AIGUELONGUE!E49</f>
        <v>454</v>
      </c>
      <c r="F49" s="9">
        <f>HDV!F49+MOSSON!F49+'AUBES POMPIGNANE'!F49+TASTAVIN!F49+VILLON!F49+AIGUELONGUE!F49</f>
        <v>552</v>
      </c>
      <c r="G49" s="9">
        <f>HDV!G49+MOSSON!G49+'AUBES POMPIGNANE'!G49+TASTAVIN!G49+VILLON!G49+AIGUELONGUE!G49</f>
        <v>88</v>
      </c>
      <c r="H49" s="9">
        <f>HDV!H49+MOSSON!H49+'AUBES POMPIGNANE'!H49+TASTAVIN!H49+VILLON!H49+AIGUELONGUE!H49</f>
        <v>195</v>
      </c>
      <c r="I49" s="9">
        <f>HDV!I49+MOSSON!I49+'AUBES POMPIGNANE'!I49+TASTAVIN!I49+VILLON!I49+AIGUELONGUE!I49</f>
        <v>79</v>
      </c>
      <c r="J49" s="9">
        <f>HDV!J49+MOSSON!J49+'AUBES POMPIGNANE'!J49+TASTAVIN!J49+VILLON!J49+AIGUELONGUE!J49</f>
        <v>2</v>
      </c>
      <c r="K49" s="9">
        <f>HDV!K49+MOSSON!K49+'AUBES POMPIGNANE'!K49+TASTAVIN!K49+VILLON!K49+AIGUELONGUE!K49</f>
        <v>314</v>
      </c>
      <c r="L49" s="9">
        <f>HDV!L49+MOSSON!L49+'AUBES POMPIGNANE'!L49+TASTAVIN!L49+VILLON!L49+AIGUELONGUE!L49</f>
        <v>12</v>
      </c>
      <c r="M49" s="9">
        <f>HDV!M49+MOSSON!M49+'AUBES POMPIGNANE'!M49+TASTAVIN!M49+VILLON!M49+AIGUELONGUE!M49</f>
        <v>33</v>
      </c>
      <c r="N49" s="9">
        <f>HDV!N49+MOSSON!N49+'AUBES POMPIGNANE'!N49+TASTAVIN!N49+VILLON!N49+AIGUELONGUE!N49</f>
        <v>16</v>
      </c>
      <c r="O49" s="9">
        <f>HDV!O49+MOSSON!O49+'AUBES POMPIGNANE'!O49+TASTAVIN!O49+VILLON!O49+AIGUELONGUE!O49</f>
        <v>0</v>
      </c>
      <c r="P49" s="9">
        <f>HDV!P49+MOSSON!P49+'AUBES POMPIGNANE'!P49+TASTAVIN!P49+VILLON!P49+AIGUELONGUE!P49</f>
        <v>0</v>
      </c>
      <c r="Q49" s="9">
        <f>HDV!Q49+MOSSON!Q49+'AUBES POMPIGNANE'!Q49+TASTAVIN!Q49+VILLON!Q49+AIGUELONGUE!Q49</f>
        <v>2</v>
      </c>
      <c r="R49" s="9">
        <f>HDV!R49+MOSSON!R49+'AUBES POMPIGNANE'!R49+TASTAVIN!R49+VILLON!R49+AIGUELONGUE!R49</f>
        <v>728</v>
      </c>
      <c r="S49" s="9">
        <f>HDV!S49+MOSSON!S49+'AUBES POMPIGNANE'!S49+TASTAVIN!S49+VILLON!S49+AIGUELONGUE!S49</f>
        <v>91</v>
      </c>
      <c r="T49" s="22">
        <f t="shared" si="6"/>
        <v>2838</v>
      </c>
      <c r="U49" s="22">
        <f t="shared" si="1"/>
        <v>2006</v>
      </c>
      <c r="V49" s="22">
        <f t="shared" si="2"/>
        <v>314</v>
      </c>
      <c r="W49" s="22">
        <f t="shared" si="3"/>
        <v>49</v>
      </c>
      <c r="X49" s="22">
        <f t="shared" si="4"/>
        <v>103</v>
      </c>
      <c r="Y49" s="22">
        <f t="shared" si="5"/>
        <v>366</v>
      </c>
    </row>
    <row r="50" spans="1:25" x14ac:dyDescent="0.3">
      <c r="A50" s="8" t="s">
        <v>69</v>
      </c>
      <c r="B50" s="9">
        <f>HDV!B50+MOSSON!B50+'AUBES POMPIGNANE'!B50+TASTAVIN!B50+VILLON!B50+AIGUELONGUE!B50</f>
        <v>0</v>
      </c>
      <c r="C50" s="9">
        <f>HDV!C50+MOSSON!C50+'AUBES POMPIGNANE'!C50+TASTAVIN!C50+VILLON!C50+AIGUELONGUE!C50</f>
        <v>409</v>
      </c>
      <c r="D50" s="9">
        <f>HDV!D50+MOSSON!D50+'AUBES POMPIGNANE'!D50+TASTAVIN!D50+VILLON!D50+AIGUELONGUE!D50</f>
        <v>492</v>
      </c>
      <c r="E50" s="9">
        <f>HDV!E50+MOSSON!E50+'AUBES POMPIGNANE'!E50+TASTAVIN!E50+VILLON!E50+AIGUELONGUE!E50</f>
        <v>448</v>
      </c>
      <c r="F50" s="9">
        <f>HDV!F50+MOSSON!F50+'AUBES POMPIGNANE'!F50+TASTAVIN!F50+VILLON!F50+AIGUELONGUE!F50</f>
        <v>506</v>
      </c>
      <c r="G50" s="9">
        <f>HDV!G50+MOSSON!G50+'AUBES POMPIGNANE'!G50+TASTAVIN!G50+VILLON!G50+AIGUELONGUE!G50</f>
        <v>41</v>
      </c>
      <c r="H50" s="9">
        <f>HDV!H50+MOSSON!H50+'AUBES POMPIGNANE'!H50+TASTAVIN!H50+VILLON!H50+AIGUELONGUE!H50</f>
        <v>196</v>
      </c>
      <c r="I50" s="9">
        <f>HDV!I50+MOSSON!I50+'AUBES POMPIGNANE'!I50+TASTAVIN!I50+VILLON!I50+AIGUELONGUE!I50</f>
        <v>93</v>
      </c>
      <c r="J50" s="9">
        <f>HDV!J50+MOSSON!J50+'AUBES POMPIGNANE'!J50+TASTAVIN!J50+VILLON!J50+AIGUELONGUE!J50</f>
        <v>4</v>
      </c>
      <c r="K50" s="9">
        <f>HDV!K50+MOSSON!K50+'AUBES POMPIGNANE'!K50+TASTAVIN!K50+VILLON!K50+AIGUELONGUE!K50</f>
        <v>349</v>
      </c>
      <c r="L50" s="9">
        <f>HDV!L50+MOSSON!L50+'AUBES POMPIGNANE'!L50+TASTAVIN!L50+VILLON!L50+AIGUELONGUE!L50</f>
        <v>55</v>
      </c>
      <c r="M50" s="9">
        <f>HDV!M50+MOSSON!M50+'AUBES POMPIGNANE'!M50+TASTAVIN!M50+VILLON!M50+AIGUELONGUE!M50</f>
        <v>41</v>
      </c>
      <c r="N50" s="9">
        <f>HDV!N50+MOSSON!N50+'AUBES POMPIGNANE'!N50+TASTAVIN!N50+VILLON!N50+AIGUELONGUE!N50</f>
        <v>21</v>
      </c>
      <c r="O50" s="9">
        <f>HDV!O50+MOSSON!O50+'AUBES POMPIGNANE'!O50+TASTAVIN!O50+VILLON!O50+AIGUELONGUE!O50</f>
        <v>0</v>
      </c>
      <c r="P50" s="9">
        <f>HDV!P50+MOSSON!P50+'AUBES POMPIGNANE'!P50+TASTAVIN!P50+VILLON!P50+AIGUELONGUE!P50</f>
        <v>2</v>
      </c>
      <c r="Q50" s="9">
        <f>HDV!Q50+MOSSON!Q50+'AUBES POMPIGNANE'!Q50+TASTAVIN!Q50+VILLON!Q50+AIGUELONGUE!Q50</f>
        <v>3</v>
      </c>
      <c r="R50" s="9">
        <f>HDV!R50+MOSSON!R50+'AUBES POMPIGNANE'!R50+TASTAVIN!R50+VILLON!R50+AIGUELONGUE!R50</f>
        <v>787</v>
      </c>
      <c r="S50" s="9">
        <f>HDV!S50+MOSSON!S50+'AUBES POMPIGNANE'!S50+TASTAVIN!S50+VILLON!S50+AIGUELONGUE!S50</f>
        <v>112</v>
      </c>
      <c r="T50" s="22">
        <f t="shared" si="6"/>
        <v>2772</v>
      </c>
      <c r="U50" s="22">
        <f t="shared" si="1"/>
        <v>1855</v>
      </c>
      <c r="V50" s="22">
        <f t="shared" si="2"/>
        <v>349</v>
      </c>
      <c r="W50" s="22">
        <f t="shared" si="3"/>
        <v>62</v>
      </c>
      <c r="X50" s="22">
        <f t="shared" si="4"/>
        <v>167</v>
      </c>
      <c r="Y50" s="22">
        <f t="shared" si="5"/>
        <v>339</v>
      </c>
    </row>
    <row r="51" spans="1:25" x14ac:dyDescent="0.3">
      <c r="A51" s="8" t="s">
        <v>70</v>
      </c>
      <c r="B51" s="9">
        <f>HDV!B51+MOSSON!B51+'AUBES POMPIGNANE'!B51+TASTAVIN!B51+VILLON!B51+AIGUELONGUE!B51</f>
        <v>0</v>
      </c>
      <c r="C51" s="9">
        <f>HDV!C51+MOSSON!C51+'AUBES POMPIGNANE'!C51+TASTAVIN!C51+VILLON!C51+AIGUELONGUE!C51</f>
        <v>431</v>
      </c>
      <c r="D51" s="9">
        <f>HDV!D51+MOSSON!D51+'AUBES POMPIGNANE'!D51+TASTAVIN!D51+VILLON!D51+AIGUELONGUE!D51</f>
        <v>482</v>
      </c>
      <c r="E51" s="9">
        <f>HDV!E51+MOSSON!E51+'AUBES POMPIGNANE'!E51+TASTAVIN!E51+VILLON!E51+AIGUELONGUE!E51</f>
        <v>481</v>
      </c>
      <c r="F51" s="9">
        <f>HDV!F51+MOSSON!F51+'AUBES POMPIGNANE'!F51+TASTAVIN!F51+VILLON!F51+AIGUELONGUE!F51</f>
        <v>528</v>
      </c>
      <c r="G51" s="9">
        <f>HDV!G51+MOSSON!G51+'AUBES POMPIGNANE'!G51+TASTAVIN!G51+VILLON!G51+AIGUELONGUE!G51</f>
        <v>36</v>
      </c>
      <c r="H51" s="9">
        <f>HDV!H51+MOSSON!H51+'AUBES POMPIGNANE'!H51+TASTAVIN!H51+VILLON!H51+AIGUELONGUE!H51</f>
        <v>210</v>
      </c>
      <c r="I51" s="9">
        <f>HDV!I51+MOSSON!I51+'AUBES POMPIGNANE'!I51+TASTAVIN!I51+VILLON!I51+AIGUELONGUE!I51</f>
        <v>51</v>
      </c>
      <c r="J51" s="9">
        <f>HDV!J51+MOSSON!J51+'AUBES POMPIGNANE'!J51+TASTAVIN!J51+VILLON!J51+AIGUELONGUE!J51</f>
        <v>5</v>
      </c>
      <c r="K51" s="9">
        <f>HDV!K51+MOSSON!K51+'AUBES POMPIGNANE'!K51+TASTAVIN!K51+VILLON!K51+AIGUELONGUE!K51</f>
        <v>395</v>
      </c>
      <c r="L51" s="9">
        <f>HDV!L51+MOSSON!L51+'AUBES POMPIGNANE'!L51+TASTAVIN!L51+VILLON!L51+AIGUELONGUE!L51</f>
        <v>153</v>
      </c>
      <c r="M51" s="9">
        <f>HDV!M51+MOSSON!M51+'AUBES POMPIGNANE'!M51+TASTAVIN!M51+VILLON!M51+AIGUELONGUE!M51</f>
        <v>35</v>
      </c>
      <c r="N51" s="9">
        <f>HDV!N51+MOSSON!N51+'AUBES POMPIGNANE'!N51+TASTAVIN!N51+VILLON!N51+AIGUELONGUE!N51</f>
        <v>33</v>
      </c>
      <c r="O51" s="9">
        <f>HDV!O51+MOSSON!O51+'AUBES POMPIGNANE'!O51+TASTAVIN!O51+VILLON!O51+AIGUELONGUE!O51</f>
        <v>0</v>
      </c>
      <c r="P51" s="9">
        <f>HDV!P51+MOSSON!P51+'AUBES POMPIGNANE'!P51+TASTAVIN!P51+VILLON!P51+AIGUELONGUE!P51</f>
        <v>1</v>
      </c>
      <c r="Q51" s="9">
        <f>HDV!Q51+MOSSON!Q51+'AUBES POMPIGNANE'!Q51+TASTAVIN!Q51+VILLON!Q51+AIGUELONGUE!Q51</f>
        <v>2</v>
      </c>
      <c r="R51" s="9">
        <f>HDV!R51+MOSSON!R51+'AUBES POMPIGNANE'!R51+TASTAVIN!R51+VILLON!R51+AIGUELONGUE!R51</f>
        <v>695</v>
      </c>
      <c r="S51" s="9">
        <f>HDV!S51+MOSSON!S51+'AUBES POMPIGNANE'!S51+TASTAVIN!S51+VILLON!S51+AIGUELONGUE!S51</f>
        <v>95</v>
      </c>
      <c r="T51" s="22">
        <f t="shared" si="6"/>
        <v>2938</v>
      </c>
      <c r="U51" s="22">
        <f t="shared" si="1"/>
        <v>1922</v>
      </c>
      <c r="V51" s="22">
        <f t="shared" si="2"/>
        <v>395</v>
      </c>
      <c r="W51" s="22">
        <f t="shared" si="3"/>
        <v>68</v>
      </c>
      <c r="X51" s="22">
        <f t="shared" si="4"/>
        <v>248</v>
      </c>
      <c r="Y51" s="22">
        <f t="shared" si="5"/>
        <v>305</v>
      </c>
    </row>
    <row r="52" spans="1:25" x14ac:dyDescent="0.3">
      <c r="A52" s="8" t="s">
        <v>71</v>
      </c>
      <c r="B52" s="9">
        <f>HDV!B52+MOSSON!B52+'AUBES POMPIGNANE'!B52+TASTAVIN!B52+VILLON!B52+AIGUELONGUE!B52</f>
        <v>0</v>
      </c>
      <c r="C52" s="9">
        <f>HDV!C52+MOSSON!C52+'AUBES POMPIGNANE'!C52+TASTAVIN!C52+VILLON!C52+AIGUELONGUE!C52</f>
        <v>406</v>
      </c>
      <c r="D52" s="9">
        <f>HDV!D52+MOSSON!D52+'AUBES POMPIGNANE'!D52+TASTAVIN!D52+VILLON!D52+AIGUELONGUE!D52</f>
        <v>396</v>
      </c>
      <c r="E52" s="9">
        <f>HDV!E52+MOSSON!E52+'AUBES POMPIGNANE'!E52+TASTAVIN!E52+VILLON!E52+AIGUELONGUE!E52</f>
        <v>433</v>
      </c>
      <c r="F52" s="9">
        <f>HDV!F52+MOSSON!F52+'AUBES POMPIGNANE'!F52+TASTAVIN!F52+VILLON!F52+AIGUELONGUE!F52</f>
        <v>438</v>
      </c>
      <c r="G52" s="9">
        <f>HDV!G52+MOSSON!G52+'AUBES POMPIGNANE'!G52+TASTAVIN!G52+VILLON!G52+AIGUELONGUE!G52</f>
        <v>70</v>
      </c>
      <c r="H52" s="9">
        <f>HDV!H52+MOSSON!H52+'AUBES POMPIGNANE'!H52+TASTAVIN!H52+VILLON!H52+AIGUELONGUE!H52</f>
        <v>161</v>
      </c>
      <c r="I52" s="9">
        <f>HDV!I52+MOSSON!I52+'AUBES POMPIGNANE'!I52+TASTAVIN!I52+VILLON!I52+AIGUELONGUE!I52</f>
        <v>59</v>
      </c>
      <c r="J52" s="9">
        <f>HDV!J52+MOSSON!J52+'AUBES POMPIGNANE'!J52+TASTAVIN!J52+VILLON!J52+AIGUELONGUE!J52</f>
        <v>1</v>
      </c>
      <c r="K52" s="9">
        <f>HDV!K52+MOSSON!K52+'AUBES POMPIGNANE'!K52+TASTAVIN!K52+VILLON!K52+AIGUELONGUE!K52</f>
        <v>295</v>
      </c>
      <c r="L52" s="9">
        <f>HDV!L52+MOSSON!L52+'AUBES POMPIGNANE'!L52+TASTAVIN!L52+VILLON!L52+AIGUELONGUE!L52</f>
        <v>6</v>
      </c>
      <c r="M52" s="9">
        <f>HDV!M52+MOSSON!M52+'AUBES POMPIGNANE'!M52+TASTAVIN!M52+VILLON!M52+AIGUELONGUE!M52</f>
        <v>22</v>
      </c>
      <c r="N52" s="9">
        <f>HDV!N52+MOSSON!N52+'AUBES POMPIGNANE'!N52+TASTAVIN!N52+VILLON!N52+AIGUELONGUE!N52</f>
        <v>40</v>
      </c>
      <c r="O52" s="9">
        <f>HDV!O52+MOSSON!O52+'AUBES POMPIGNANE'!O52+TASTAVIN!O52+VILLON!O52+AIGUELONGUE!O52</f>
        <v>0</v>
      </c>
      <c r="P52" s="9">
        <f>HDV!P52+MOSSON!P52+'AUBES POMPIGNANE'!P52+TASTAVIN!P52+VILLON!P52+AIGUELONGUE!P52</f>
        <v>0</v>
      </c>
      <c r="Q52" s="9">
        <f>HDV!Q52+MOSSON!Q52+'AUBES POMPIGNANE'!Q52+TASTAVIN!Q52+VILLON!Q52+AIGUELONGUE!Q52</f>
        <v>4</v>
      </c>
      <c r="R52" s="9">
        <f>HDV!R52+MOSSON!R52+'AUBES POMPIGNANE'!R52+TASTAVIN!R52+VILLON!R52+AIGUELONGUE!R52</f>
        <v>426</v>
      </c>
      <c r="S52" s="9">
        <f>HDV!S52+MOSSON!S52+'AUBES POMPIGNANE'!S52+TASTAVIN!S52+VILLON!S52+AIGUELONGUE!S52</f>
        <v>50</v>
      </c>
      <c r="T52" s="22">
        <f t="shared" si="6"/>
        <v>2381</v>
      </c>
      <c r="U52" s="22">
        <f t="shared" si="1"/>
        <v>1673</v>
      </c>
      <c r="V52" s="22">
        <f t="shared" ref="V52:V53" si="7">K52</f>
        <v>295</v>
      </c>
      <c r="W52" s="22">
        <f t="shared" ref="W52:W53" si="8">M52+N52</f>
        <v>62</v>
      </c>
      <c r="X52" s="22">
        <f t="shared" ref="X52:X53" si="9">L52+S52</f>
        <v>56</v>
      </c>
      <c r="Y52" s="22">
        <f t="shared" ref="Y52:Y53" si="10">G52+H52+I52+J52+O52+P52+Q52</f>
        <v>295</v>
      </c>
    </row>
    <row r="53" spans="1:25" x14ac:dyDescent="0.3">
      <c r="A53" s="8" t="s">
        <v>72</v>
      </c>
      <c r="B53" s="9">
        <f>HDV!B53+MOSSON!B53+'AUBES POMPIGNANE'!B53+TASTAVIN!B53+VILLON!B53+AIGUELONGUE!B53</f>
        <v>0</v>
      </c>
      <c r="C53" s="9">
        <f>HDV!C53+MOSSON!C53+'AUBES POMPIGNANE'!C53+TASTAVIN!C53+VILLON!C53+AIGUELONGUE!C53</f>
        <v>362</v>
      </c>
      <c r="D53" s="9">
        <f>HDV!D53+MOSSON!D53+'AUBES POMPIGNANE'!D53+TASTAVIN!D53+VILLON!D53+AIGUELONGUE!D53</f>
        <v>504</v>
      </c>
      <c r="E53" s="9">
        <f>HDV!E53+MOSSON!E53+'AUBES POMPIGNANE'!E53+TASTAVIN!E53+VILLON!E53+AIGUELONGUE!E53</f>
        <v>485</v>
      </c>
      <c r="F53" s="9">
        <f>HDV!F53+MOSSON!F53+'AUBES POMPIGNANE'!F53+TASTAVIN!F53+VILLON!F53+AIGUELONGUE!F53</f>
        <v>421</v>
      </c>
      <c r="G53" s="9">
        <f>HDV!G53+MOSSON!G53+'AUBES POMPIGNANE'!G53+TASTAVIN!G53+VILLON!G53+AIGUELONGUE!G53</f>
        <v>36</v>
      </c>
      <c r="H53" s="9">
        <f>HDV!H53+MOSSON!H53+'AUBES POMPIGNANE'!H53+TASTAVIN!H53+VILLON!H53+AIGUELONGUE!H53</f>
        <v>137</v>
      </c>
      <c r="I53" s="9">
        <f>HDV!I53+MOSSON!I53+'AUBES POMPIGNANE'!I53+TASTAVIN!I53+VILLON!I53+AIGUELONGUE!I53</f>
        <v>62</v>
      </c>
      <c r="J53" s="9">
        <f>HDV!J53+MOSSON!J53+'AUBES POMPIGNANE'!J53+TASTAVIN!J53+VILLON!J53+AIGUELONGUE!J53</f>
        <v>3</v>
      </c>
      <c r="K53" s="9">
        <f>HDV!K53+MOSSON!K53+'AUBES POMPIGNANE'!K53+TASTAVIN!K53+VILLON!K53+AIGUELONGUE!K53</f>
        <v>287</v>
      </c>
      <c r="L53" s="9">
        <f>HDV!L53+MOSSON!L53+'AUBES POMPIGNANE'!L53+TASTAVIN!L53+VILLON!L53+AIGUELONGUE!L53</f>
        <v>1</v>
      </c>
      <c r="M53" s="9">
        <f>HDV!M53+MOSSON!M53+'AUBES POMPIGNANE'!M53+TASTAVIN!M53+VILLON!M53+AIGUELONGUE!M53</f>
        <v>10</v>
      </c>
      <c r="N53" s="9">
        <f>HDV!N53+MOSSON!N53+'AUBES POMPIGNANE'!N53+TASTAVIN!N53+VILLON!N53+AIGUELONGUE!N53</f>
        <v>18</v>
      </c>
      <c r="O53" s="9">
        <f>HDV!O53+MOSSON!O53+'AUBES POMPIGNANE'!O53+TASTAVIN!O53+VILLON!O53+AIGUELONGUE!O53</f>
        <v>0</v>
      </c>
      <c r="P53" s="9">
        <f>HDV!P53+MOSSON!P53+'AUBES POMPIGNANE'!P53+TASTAVIN!P53+VILLON!P53+AIGUELONGUE!P53</f>
        <v>0</v>
      </c>
      <c r="Q53" s="9">
        <f>HDV!Q53+MOSSON!Q53+'AUBES POMPIGNANE'!Q53+TASTAVIN!Q53+VILLON!Q53+AIGUELONGUE!Q53</f>
        <v>2</v>
      </c>
      <c r="R53" s="9">
        <f>HDV!R53+MOSSON!R53+'AUBES POMPIGNANE'!R53+TASTAVIN!R53+VILLON!R53+AIGUELONGUE!R53</f>
        <v>498</v>
      </c>
      <c r="S53" s="9">
        <f>HDV!S53+MOSSON!S53+'AUBES POMPIGNANE'!S53+TASTAVIN!S53+VILLON!S53+AIGUELONGUE!S53</f>
        <v>52</v>
      </c>
      <c r="T53" s="22">
        <f t="shared" si="6"/>
        <v>2380</v>
      </c>
      <c r="U53" s="22">
        <f t="shared" si="1"/>
        <v>1772</v>
      </c>
      <c r="V53" s="22">
        <f t="shared" si="7"/>
        <v>287</v>
      </c>
      <c r="W53" s="22">
        <f t="shared" si="8"/>
        <v>28</v>
      </c>
      <c r="X53" s="22">
        <f t="shared" si="9"/>
        <v>53</v>
      </c>
      <c r="Y53" s="22">
        <f t="shared" si="10"/>
        <v>240</v>
      </c>
    </row>
    <row r="54" spans="1:25" x14ac:dyDescent="0.3">
      <c r="A54" s="8" t="s">
        <v>73</v>
      </c>
      <c r="B54" s="11">
        <f t="shared" ref="B54:Y54" si="11">SUM(B2:B53)</f>
        <v>0</v>
      </c>
      <c r="C54" s="11">
        <f t="shared" si="11"/>
        <v>29161</v>
      </c>
      <c r="D54" s="11">
        <f t="shared" si="11"/>
        <v>27856</v>
      </c>
      <c r="E54" s="11">
        <f t="shared" si="11"/>
        <v>27668</v>
      </c>
      <c r="F54" s="11">
        <f t="shared" si="11"/>
        <v>25764</v>
      </c>
      <c r="G54" s="11">
        <f t="shared" si="11"/>
        <v>4141</v>
      </c>
      <c r="H54" s="11">
        <f t="shared" si="11"/>
        <v>10365</v>
      </c>
      <c r="I54" s="11">
        <f t="shared" si="11"/>
        <v>3323</v>
      </c>
      <c r="J54" s="11">
        <f t="shared" si="11"/>
        <v>1067</v>
      </c>
      <c r="K54" s="11">
        <f t="shared" si="11"/>
        <v>14700</v>
      </c>
      <c r="L54" s="11">
        <f t="shared" si="11"/>
        <v>2452</v>
      </c>
      <c r="M54" s="11">
        <f t="shared" si="11"/>
        <v>1411</v>
      </c>
      <c r="N54" s="11">
        <f t="shared" si="11"/>
        <v>1361</v>
      </c>
      <c r="O54" s="11">
        <f t="shared" si="11"/>
        <v>504</v>
      </c>
      <c r="P54" s="11">
        <f t="shared" si="11"/>
        <v>32</v>
      </c>
      <c r="Q54" s="11">
        <f t="shared" si="11"/>
        <v>108</v>
      </c>
      <c r="R54" s="11">
        <f t="shared" si="11"/>
        <v>45968</v>
      </c>
      <c r="S54" s="11">
        <f t="shared" si="11"/>
        <v>5306</v>
      </c>
      <c r="T54" s="11">
        <f t="shared" si="11"/>
        <v>155219</v>
      </c>
      <c r="U54" s="11">
        <f t="shared" si="11"/>
        <v>110449</v>
      </c>
      <c r="V54" s="11">
        <f t="shared" si="11"/>
        <v>14700</v>
      </c>
      <c r="W54" s="11">
        <f t="shared" si="11"/>
        <v>2772</v>
      </c>
      <c r="X54" s="11">
        <f t="shared" si="11"/>
        <v>7758</v>
      </c>
      <c r="Y54" s="11">
        <f t="shared" si="11"/>
        <v>19540</v>
      </c>
    </row>
    <row r="56" spans="1:25" x14ac:dyDescent="0.3">
      <c r="C56" s="43"/>
    </row>
    <row r="57" spans="1:25" x14ac:dyDescent="0.3">
      <c r="C57" s="43"/>
      <c r="D57" s="43"/>
    </row>
    <row r="58" spans="1:25" x14ac:dyDescent="0.3">
      <c r="D58" s="43"/>
    </row>
  </sheetData>
  <pageMargins left="0.7" right="0.7" top="0.75" bottom="0.75" header="0.3" footer="0.3"/>
  <pageSetup paperSize="8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18"/>
  <sheetViews>
    <sheetView workbookViewId="0">
      <selection activeCell="B6" sqref="B6"/>
    </sheetView>
  </sheetViews>
  <sheetFormatPr baseColWidth="10" defaultColWidth="18" defaultRowHeight="14.4" x14ac:dyDescent="0.3"/>
  <cols>
    <col min="1" max="1" width="16.6640625" bestFit="1" customWidth="1"/>
    <col min="2" max="2" width="15.44140625" bestFit="1" customWidth="1"/>
    <col min="3" max="3" width="11.5546875" bestFit="1" customWidth="1"/>
    <col min="4" max="4" width="8.33203125" bestFit="1" customWidth="1"/>
    <col min="5" max="5" width="11.5546875" bestFit="1" customWidth="1"/>
    <col min="6" max="6" width="9.6640625" bestFit="1" customWidth="1"/>
    <col min="7" max="7" width="15.6640625" bestFit="1" customWidth="1"/>
    <col min="8" max="8" width="11.5546875" bestFit="1" customWidth="1"/>
    <col min="9" max="9" width="15.6640625" bestFit="1" customWidth="1"/>
    <col min="10" max="10" width="10.44140625" bestFit="1" customWidth="1"/>
    <col min="11" max="11" width="15.44140625" bestFit="1" customWidth="1"/>
    <col min="12" max="12" width="10.44140625" bestFit="1" customWidth="1"/>
    <col min="13" max="14" width="11" bestFit="1" customWidth="1"/>
    <col min="15" max="15" width="14.33203125" bestFit="1" customWidth="1"/>
    <col min="16" max="16" width="12.33203125" bestFit="1" customWidth="1"/>
    <col min="17" max="17" width="7.5546875" bestFit="1" customWidth="1"/>
    <col min="18" max="18" width="15.6640625" bestFit="1" customWidth="1"/>
    <col min="19" max="19" width="10.33203125" bestFit="1" customWidth="1"/>
    <col min="20" max="20" width="11" bestFit="1" customWidth="1"/>
    <col min="21" max="21" width="9.6640625" bestFit="1" customWidth="1"/>
    <col min="22" max="22" width="10.33203125" bestFit="1" customWidth="1"/>
    <col min="23" max="23" width="11" bestFit="1" customWidth="1"/>
    <col min="24" max="24" width="7.33203125" bestFit="1" customWidth="1"/>
    <col min="25" max="25" width="8.33203125" bestFit="1" customWidth="1"/>
  </cols>
  <sheetData>
    <row r="1" spans="1:25" ht="43.2" x14ac:dyDescent="0.3">
      <c r="A1" s="8" t="s">
        <v>84</v>
      </c>
      <c r="B1" s="8" t="s">
        <v>1</v>
      </c>
      <c r="C1" s="26" t="s">
        <v>130</v>
      </c>
      <c r="D1" s="26" t="s">
        <v>131</v>
      </c>
      <c r="E1" s="26" t="s">
        <v>129</v>
      </c>
      <c r="F1" s="26" t="s">
        <v>132</v>
      </c>
      <c r="G1" s="8" t="s">
        <v>2</v>
      </c>
      <c r="H1" s="8" t="s">
        <v>3</v>
      </c>
      <c r="I1" s="8" t="s">
        <v>4</v>
      </c>
      <c r="J1" s="8" t="s">
        <v>5</v>
      </c>
      <c r="K1" s="8" t="s">
        <v>6</v>
      </c>
      <c r="L1" s="8" t="s">
        <v>7</v>
      </c>
      <c r="M1" s="8" t="s">
        <v>8</v>
      </c>
      <c r="N1" s="8" t="s">
        <v>9</v>
      </c>
      <c r="O1" s="8" t="s">
        <v>10</v>
      </c>
      <c r="P1" s="8" t="s">
        <v>11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77</v>
      </c>
      <c r="V1" s="8" t="s">
        <v>16</v>
      </c>
      <c r="W1" s="8" t="s">
        <v>17</v>
      </c>
      <c r="X1" s="8" t="s">
        <v>18</v>
      </c>
      <c r="Y1" s="8" t="s">
        <v>19</v>
      </c>
    </row>
    <row r="2" spans="1:25" x14ac:dyDescent="0.3">
      <c r="A2" s="31">
        <v>44562</v>
      </c>
      <c r="B2" s="9">
        <f>'AUBES POMPIGNANE'!B2+'AUBES POMPIGNANE'!B3+'AUBES POMPIGNANE'!B4+'AUBES POMPIGNANE'!B5</f>
        <v>0</v>
      </c>
      <c r="C2" s="9">
        <f>'AUBES POMPIGNANE'!C2+'AUBES POMPIGNANE'!C3+'AUBES POMPIGNANE'!C4+'AUBES POMPIGNANE'!C5</f>
        <v>0</v>
      </c>
      <c r="D2" s="9">
        <f>'AUBES POMPIGNANE'!D2+'AUBES POMPIGNANE'!D3+'AUBES POMPIGNANE'!D4+'AUBES POMPIGNANE'!D5</f>
        <v>0</v>
      </c>
      <c r="E2" s="9">
        <f>'AUBES POMPIGNANE'!E2+'AUBES POMPIGNANE'!E3+'AUBES POMPIGNANE'!E4+'AUBES POMPIGNANE'!E5</f>
        <v>0</v>
      </c>
      <c r="F2" s="9">
        <f>'AUBES POMPIGNANE'!F2+'AUBES POMPIGNANE'!F3+'AUBES POMPIGNANE'!F4+'AUBES POMPIGNANE'!F5</f>
        <v>0</v>
      </c>
      <c r="G2" s="9">
        <f>'AUBES POMPIGNANE'!G2+'AUBES POMPIGNANE'!G3+'AUBES POMPIGNANE'!G4+'AUBES POMPIGNANE'!G5</f>
        <v>0</v>
      </c>
      <c r="H2" s="9">
        <f>'AUBES POMPIGNANE'!H2+'AUBES POMPIGNANE'!H3+'AUBES POMPIGNANE'!H4+'AUBES POMPIGNANE'!H5</f>
        <v>0</v>
      </c>
      <c r="I2" s="9">
        <f>'AUBES POMPIGNANE'!I2+'AUBES POMPIGNANE'!I3+'AUBES POMPIGNANE'!I4+'AUBES POMPIGNANE'!I5</f>
        <v>0</v>
      </c>
      <c r="J2" s="9">
        <f>'AUBES POMPIGNANE'!J2+'AUBES POMPIGNANE'!J3+'AUBES POMPIGNANE'!J4+'AUBES POMPIGNANE'!J5</f>
        <v>0</v>
      </c>
      <c r="K2" s="9">
        <f>'AUBES POMPIGNANE'!K2+'AUBES POMPIGNANE'!K3+'AUBES POMPIGNANE'!K4+'AUBES POMPIGNANE'!K5</f>
        <v>0</v>
      </c>
      <c r="L2" s="9">
        <f>'AUBES POMPIGNANE'!L2+'AUBES POMPIGNANE'!L3+'AUBES POMPIGNANE'!L4+'AUBES POMPIGNANE'!L5</f>
        <v>0</v>
      </c>
      <c r="M2" s="9">
        <f>'AUBES POMPIGNANE'!M2+'AUBES POMPIGNANE'!M3+'AUBES POMPIGNANE'!M4+'AUBES POMPIGNANE'!M5</f>
        <v>0</v>
      </c>
      <c r="N2" s="9">
        <f>'AUBES POMPIGNANE'!N2+'AUBES POMPIGNANE'!N3+'AUBES POMPIGNANE'!N4+'AUBES POMPIGNANE'!N5</f>
        <v>0</v>
      </c>
      <c r="O2" s="9">
        <f>'AUBES POMPIGNANE'!O2+'AUBES POMPIGNANE'!O3+'AUBES POMPIGNANE'!O4+'AUBES POMPIGNANE'!O5</f>
        <v>0</v>
      </c>
      <c r="P2" s="9">
        <f>'AUBES POMPIGNANE'!P2+'AUBES POMPIGNANE'!P3+'AUBES POMPIGNANE'!P4+'AUBES POMPIGNANE'!P5</f>
        <v>0</v>
      </c>
      <c r="Q2" s="9">
        <f>'AUBES POMPIGNANE'!Q2+'AUBES POMPIGNANE'!Q3+'AUBES POMPIGNANE'!Q4+'AUBES POMPIGNANE'!Q5</f>
        <v>0</v>
      </c>
      <c r="R2" s="9">
        <f>'AUBES POMPIGNANE'!R2+'AUBES POMPIGNANE'!R3+'AUBES POMPIGNANE'!R4+'AUBES POMPIGNANE'!R5</f>
        <v>0</v>
      </c>
      <c r="S2" s="9">
        <f>'AUBES POMPIGNANE'!S2+'AUBES POMPIGNANE'!S3+'AUBES POMPIGNANE'!S4+'AUBES POMPIGNANE'!S5</f>
        <v>0</v>
      </c>
      <c r="T2" s="22">
        <f t="shared" ref="T2:T13" si="0">SUM(C2:S2)-R2</f>
        <v>0</v>
      </c>
      <c r="U2" s="22">
        <f>C2+D2+E2+F2</f>
        <v>0</v>
      </c>
      <c r="V2" s="22">
        <f>K2</f>
        <v>0</v>
      </c>
      <c r="W2" s="22">
        <f>M2+N2</f>
        <v>0</v>
      </c>
      <c r="X2" s="22">
        <f>L2+S2</f>
        <v>0</v>
      </c>
      <c r="Y2" s="22">
        <f>G2+H2+I2+J2+O2+P2+Q2</f>
        <v>0</v>
      </c>
    </row>
    <row r="3" spans="1:25" x14ac:dyDescent="0.3">
      <c r="A3" s="31">
        <v>44593</v>
      </c>
      <c r="B3" s="9">
        <f>'AUBES POMPIGNANE'!B6+'AUBES POMPIGNANE'!B7+'AUBES POMPIGNANE'!B8+'AUBES POMPIGNANE'!B9</f>
        <v>0</v>
      </c>
      <c r="C3" s="9">
        <f>'AUBES POMPIGNANE'!C6+'AUBES POMPIGNANE'!C7+'AUBES POMPIGNANE'!C8+'AUBES POMPIGNANE'!C9</f>
        <v>0</v>
      </c>
      <c r="D3" s="9">
        <f>'AUBES POMPIGNANE'!D6+'AUBES POMPIGNANE'!D7+'AUBES POMPIGNANE'!D8+'AUBES POMPIGNANE'!D9</f>
        <v>0</v>
      </c>
      <c r="E3" s="9">
        <f>'AUBES POMPIGNANE'!E6+'AUBES POMPIGNANE'!E7+'AUBES POMPIGNANE'!E8+'AUBES POMPIGNANE'!E9</f>
        <v>0</v>
      </c>
      <c r="F3" s="9">
        <f>'AUBES POMPIGNANE'!F6+'AUBES POMPIGNANE'!F7+'AUBES POMPIGNANE'!F8+'AUBES POMPIGNANE'!F9</f>
        <v>0</v>
      </c>
      <c r="G3" s="9">
        <f>'AUBES POMPIGNANE'!G6+'AUBES POMPIGNANE'!G7+'AUBES POMPIGNANE'!G8+'AUBES POMPIGNANE'!G9</f>
        <v>0</v>
      </c>
      <c r="H3" s="9">
        <f>'AUBES POMPIGNANE'!H6+'AUBES POMPIGNANE'!H7+'AUBES POMPIGNANE'!H8+'AUBES POMPIGNANE'!H9</f>
        <v>0</v>
      </c>
      <c r="I3" s="9">
        <f>'AUBES POMPIGNANE'!I6+'AUBES POMPIGNANE'!I7+'AUBES POMPIGNANE'!I8+'AUBES POMPIGNANE'!I9</f>
        <v>0</v>
      </c>
      <c r="J3" s="9">
        <f>'AUBES POMPIGNANE'!J6+'AUBES POMPIGNANE'!J7+'AUBES POMPIGNANE'!J8+'AUBES POMPIGNANE'!J9</f>
        <v>0</v>
      </c>
      <c r="K3" s="9">
        <f>'AUBES POMPIGNANE'!K6+'AUBES POMPIGNANE'!K7+'AUBES POMPIGNANE'!K8+'AUBES POMPIGNANE'!K9</f>
        <v>0</v>
      </c>
      <c r="L3" s="9">
        <f>'AUBES POMPIGNANE'!L6+'AUBES POMPIGNANE'!L7+'AUBES POMPIGNANE'!L8+'AUBES POMPIGNANE'!L9</f>
        <v>0</v>
      </c>
      <c r="M3" s="9">
        <f>'AUBES POMPIGNANE'!M6+'AUBES POMPIGNANE'!M7+'AUBES POMPIGNANE'!M8+'AUBES POMPIGNANE'!M9</f>
        <v>0</v>
      </c>
      <c r="N3" s="9">
        <f>'AUBES POMPIGNANE'!N6+'AUBES POMPIGNANE'!N7+'AUBES POMPIGNANE'!N8+'AUBES POMPIGNANE'!N9</f>
        <v>0</v>
      </c>
      <c r="O3" s="9">
        <f>'AUBES POMPIGNANE'!O6+'AUBES POMPIGNANE'!O7+'AUBES POMPIGNANE'!O8+'AUBES POMPIGNANE'!O9</f>
        <v>0</v>
      </c>
      <c r="P3" s="9">
        <f>'AUBES POMPIGNANE'!P6+'AUBES POMPIGNANE'!P7+'AUBES POMPIGNANE'!P8+'AUBES POMPIGNANE'!P9</f>
        <v>0</v>
      </c>
      <c r="Q3" s="9">
        <f>'AUBES POMPIGNANE'!Q6+'AUBES POMPIGNANE'!Q7+'AUBES POMPIGNANE'!Q8+'AUBES POMPIGNANE'!Q9</f>
        <v>0</v>
      </c>
      <c r="R3" s="9">
        <f>'AUBES POMPIGNANE'!R6+'AUBES POMPIGNANE'!R7+'AUBES POMPIGNANE'!R8+'AUBES POMPIGNANE'!R9</f>
        <v>0</v>
      </c>
      <c r="S3" s="9">
        <f>'AUBES POMPIGNANE'!S6+'AUBES POMPIGNANE'!S7+'AUBES POMPIGNANE'!S8+'AUBES POMPIGNANE'!S9</f>
        <v>0</v>
      </c>
      <c r="T3" s="22">
        <f t="shared" si="0"/>
        <v>0</v>
      </c>
      <c r="U3" s="22">
        <f t="shared" ref="U3:U13" si="1">C3+D3+E3+F3</f>
        <v>0</v>
      </c>
      <c r="V3" s="22">
        <f t="shared" ref="V3:V13" si="2">K3</f>
        <v>0</v>
      </c>
      <c r="W3" s="22">
        <f t="shared" ref="W3:W13" si="3">M3+N3</f>
        <v>0</v>
      </c>
      <c r="X3" s="22">
        <f t="shared" ref="X3:X13" si="4">L3+S3</f>
        <v>0</v>
      </c>
      <c r="Y3" s="22">
        <f t="shared" ref="Y3:Y13" si="5">G3+H3+I3+J3+O3+P3+Q3</f>
        <v>0</v>
      </c>
    </row>
    <row r="4" spans="1:25" x14ac:dyDescent="0.3">
      <c r="A4" s="31">
        <v>44621</v>
      </c>
      <c r="B4" s="9">
        <f>'AUBES POMPIGNANE'!B10+'AUBES POMPIGNANE'!B11+'AUBES POMPIGNANE'!B12+'AUBES POMPIGNANE'!B13</f>
        <v>0</v>
      </c>
      <c r="C4" s="9">
        <f>'AUBES POMPIGNANE'!C10+'AUBES POMPIGNANE'!C11+'AUBES POMPIGNANE'!C12+'AUBES POMPIGNANE'!C13</f>
        <v>0</v>
      </c>
      <c r="D4" s="9">
        <f>'AUBES POMPIGNANE'!D10+'AUBES POMPIGNANE'!D11+'AUBES POMPIGNANE'!D12+'AUBES POMPIGNANE'!D13</f>
        <v>0</v>
      </c>
      <c r="E4" s="9">
        <f>'AUBES POMPIGNANE'!E10+'AUBES POMPIGNANE'!E11+'AUBES POMPIGNANE'!E12+'AUBES POMPIGNANE'!E13</f>
        <v>0</v>
      </c>
      <c r="F4" s="9">
        <f>'AUBES POMPIGNANE'!F10+'AUBES POMPIGNANE'!F11+'AUBES POMPIGNANE'!F12+'AUBES POMPIGNANE'!F13</f>
        <v>0</v>
      </c>
      <c r="G4" s="9">
        <f>'AUBES POMPIGNANE'!G10+'AUBES POMPIGNANE'!G11+'AUBES POMPIGNANE'!G12+'AUBES POMPIGNANE'!G13</f>
        <v>0</v>
      </c>
      <c r="H4" s="9">
        <f>'AUBES POMPIGNANE'!H10+'AUBES POMPIGNANE'!H11+'AUBES POMPIGNANE'!H12+'AUBES POMPIGNANE'!H13</f>
        <v>0</v>
      </c>
      <c r="I4" s="9">
        <f>'AUBES POMPIGNANE'!I10+'AUBES POMPIGNANE'!I11+'AUBES POMPIGNANE'!I12+'AUBES POMPIGNANE'!I13</f>
        <v>0</v>
      </c>
      <c r="J4" s="9">
        <f>'AUBES POMPIGNANE'!J10+'AUBES POMPIGNANE'!J11+'AUBES POMPIGNANE'!J12+'AUBES POMPIGNANE'!J13</f>
        <v>0</v>
      </c>
      <c r="K4" s="9">
        <f>'AUBES POMPIGNANE'!K10+'AUBES POMPIGNANE'!K11+'AUBES POMPIGNANE'!K12+'AUBES POMPIGNANE'!K13</f>
        <v>0</v>
      </c>
      <c r="L4" s="9">
        <f>'AUBES POMPIGNANE'!L10+'AUBES POMPIGNANE'!L11+'AUBES POMPIGNANE'!L12+'AUBES POMPIGNANE'!L13</f>
        <v>0</v>
      </c>
      <c r="M4" s="9">
        <f>'AUBES POMPIGNANE'!M10+'AUBES POMPIGNANE'!M11+'AUBES POMPIGNANE'!M12+'AUBES POMPIGNANE'!M13</f>
        <v>0</v>
      </c>
      <c r="N4" s="9">
        <f>'AUBES POMPIGNANE'!N10+'AUBES POMPIGNANE'!N11+'AUBES POMPIGNANE'!N12+'AUBES POMPIGNANE'!N13</f>
        <v>0</v>
      </c>
      <c r="O4" s="9">
        <f>'AUBES POMPIGNANE'!O10+'AUBES POMPIGNANE'!O11+'AUBES POMPIGNANE'!O12+'AUBES POMPIGNANE'!O13</f>
        <v>0</v>
      </c>
      <c r="P4" s="9">
        <f>'AUBES POMPIGNANE'!P10+'AUBES POMPIGNANE'!P11+'AUBES POMPIGNANE'!P12+'AUBES POMPIGNANE'!P13</f>
        <v>0</v>
      </c>
      <c r="Q4" s="9">
        <f>'AUBES POMPIGNANE'!Q10+'AUBES POMPIGNANE'!Q11+'AUBES POMPIGNANE'!Q12+'AUBES POMPIGNANE'!Q13</f>
        <v>0</v>
      </c>
      <c r="R4" s="9">
        <f>'AUBES POMPIGNANE'!R10+'AUBES POMPIGNANE'!R11+'AUBES POMPIGNANE'!R12+'AUBES POMPIGNANE'!R13</f>
        <v>0</v>
      </c>
      <c r="S4" s="9">
        <f>'AUBES POMPIGNANE'!S10+'AUBES POMPIGNANE'!S11+'AUBES POMPIGNANE'!S12+'AUBES POMPIGNANE'!S13</f>
        <v>0</v>
      </c>
      <c r="T4" s="22">
        <f t="shared" si="0"/>
        <v>0</v>
      </c>
      <c r="U4" s="22">
        <f t="shared" si="1"/>
        <v>0</v>
      </c>
      <c r="V4" s="22">
        <f t="shared" si="2"/>
        <v>0</v>
      </c>
      <c r="W4" s="22">
        <f t="shared" si="3"/>
        <v>0</v>
      </c>
      <c r="X4" s="22">
        <f t="shared" si="4"/>
        <v>0</v>
      </c>
      <c r="Y4" s="22">
        <f t="shared" si="5"/>
        <v>0</v>
      </c>
    </row>
    <row r="5" spans="1:25" x14ac:dyDescent="0.3">
      <c r="A5" s="31">
        <v>44652</v>
      </c>
      <c r="B5" s="9">
        <f>'AUBES POMPIGNANE'!B14+'AUBES POMPIGNANE'!B15+'AUBES POMPIGNANE'!B16+'AUBES POMPIGNANE'!B17+'AUBES POMPIGNANE'!B18</f>
        <v>0</v>
      </c>
      <c r="C5" s="9">
        <f>'AUBES POMPIGNANE'!C14+'AUBES POMPIGNANE'!C15+'AUBES POMPIGNANE'!C16+'AUBES POMPIGNANE'!C17+'AUBES POMPIGNANE'!C18</f>
        <v>0</v>
      </c>
      <c r="D5" s="9">
        <f>'AUBES POMPIGNANE'!D14+'AUBES POMPIGNANE'!D15+'AUBES POMPIGNANE'!D16+'AUBES POMPIGNANE'!D17+'AUBES POMPIGNANE'!D18</f>
        <v>0</v>
      </c>
      <c r="E5" s="9">
        <f>'AUBES POMPIGNANE'!E14+'AUBES POMPIGNANE'!E15+'AUBES POMPIGNANE'!E16+'AUBES POMPIGNANE'!E17+'AUBES POMPIGNANE'!E18</f>
        <v>0</v>
      </c>
      <c r="F5" s="9">
        <f>'AUBES POMPIGNANE'!F14+'AUBES POMPIGNANE'!F15+'AUBES POMPIGNANE'!F16+'AUBES POMPIGNANE'!F17+'AUBES POMPIGNANE'!F18</f>
        <v>0</v>
      </c>
      <c r="G5" s="9">
        <f>'AUBES POMPIGNANE'!G14+'AUBES POMPIGNANE'!G15+'AUBES POMPIGNANE'!G16+'AUBES POMPIGNANE'!G17+'AUBES POMPIGNANE'!G18</f>
        <v>0</v>
      </c>
      <c r="H5" s="9">
        <f>'AUBES POMPIGNANE'!H14+'AUBES POMPIGNANE'!H15+'AUBES POMPIGNANE'!H16+'AUBES POMPIGNANE'!H17+'AUBES POMPIGNANE'!H18</f>
        <v>0</v>
      </c>
      <c r="I5" s="9">
        <f>'AUBES POMPIGNANE'!I14+'AUBES POMPIGNANE'!I15+'AUBES POMPIGNANE'!I16+'AUBES POMPIGNANE'!I17+'AUBES POMPIGNANE'!I18</f>
        <v>0</v>
      </c>
      <c r="J5" s="9">
        <f>'AUBES POMPIGNANE'!J14+'AUBES POMPIGNANE'!J15+'AUBES POMPIGNANE'!J16+'AUBES POMPIGNANE'!J17+'AUBES POMPIGNANE'!J18</f>
        <v>0</v>
      </c>
      <c r="K5" s="9">
        <f>'AUBES POMPIGNANE'!K14+'AUBES POMPIGNANE'!K15+'AUBES POMPIGNANE'!K16+'AUBES POMPIGNANE'!K17+'AUBES POMPIGNANE'!K18</f>
        <v>0</v>
      </c>
      <c r="L5" s="9">
        <f>'AUBES POMPIGNANE'!L14+'AUBES POMPIGNANE'!L15+'AUBES POMPIGNANE'!L16+'AUBES POMPIGNANE'!L17+'AUBES POMPIGNANE'!L18</f>
        <v>0</v>
      </c>
      <c r="M5" s="9">
        <f>'AUBES POMPIGNANE'!M14+'AUBES POMPIGNANE'!M15+'AUBES POMPIGNANE'!M16+'AUBES POMPIGNANE'!M17+'AUBES POMPIGNANE'!M18</f>
        <v>0</v>
      </c>
      <c r="N5" s="9">
        <f>'AUBES POMPIGNANE'!N14+'AUBES POMPIGNANE'!N15+'AUBES POMPIGNANE'!N16+'AUBES POMPIGNANE'!N17+'AUBES POMPIGNANE'!N18</f>
        <v>0</v>
      </c>
      <c r="O5" s="9">
        <f>'AUBES POMPIGNANE'!O14+'AUBES POMPIGNANE'!O15+'AUBES POMPIGNANE'!O16+'AUBES POMPIGNANE'!O17+'AUBES POMPIGNANE'!O18</f>
        <v>0</v>
      </c>
      <c r="P5" s="9">
        <f>'AUBES POMPIGNANE'!P14+'AUBES POMPIGNANE'!P15+'AUBES POMPIGNANE'!P16+'AUBES POMPIGNANE'!P17+'AUBES POMPIGNANE'!P18</f>
        <v>0</v>
      </c>
      <c r="Q5" s="9">
        <f>'AUBES POMPIGNANE'!Q14+'AUBES POMPIGNANE'!Q15+'AUBES POMPIGNANE'!Q16+'AUBES POMPIGNANE'!Q17+'AUBES POMPIGNANE'!Q18</f>
        <v>0</v>
      </c>
      <c r="R5" s="9">
        <f>'AUBES POMPIGNANE'!R14+'AUBES POMPIGNANE'!R15+'AUBES POMPIGNANE'!R16+'AUBES POMPIGNANE'!R17+'AUBES POMPIGNANE'!R18</f>
        <v>0</v>
      </c>
      <c r="S5" s="9">
        <f>'AUBES POMPIGNANE'!S14+'AUBES POMPIGNANE'!S15+'AUBES POMPIGNANE'!S16+'AUBES POMPIGNANE'!S17+'AUBES POMPIGNANE'!S18</f>
        <v>0</v>
      </c>
      <c r="T5" s="22">
        <f t="shared" si="0"/>
        <v>0</v>
      </c>
      <c r="U5" s="22">
        <f t="shared" si="1"/>
        <v>0</v>
      </c>
      <c r="V5" s="22">
        <f t="shared" si="2"/>
        <v>0</v>
      </c>
      <c r="W5" s="22">
        <f t="shared" si="3"/>
        <v>0</v>
      </c>
      <c r="X5" s="22">
        <f t="shared" si="4"/>
        <v>0</v>
      </c>
      <c r="Y5" s="22">
        <f t="shared" si="5"/>
        <v>0</v>
      </c>
    </row>
    <row r="6" spans="1:25" x14ac:dyDescent="0.3">
      <c r="A6" s="31">
        <v>44682</v>
      </c>
      <c r="B6" s="9">
        <v>353</v>
      </c>
      <c r="C6" s="9">
        <f>'AUBES POMPIGNANE'!C19+'AUBES POMPIGNANE'!C20+'AUBES POMPIGNANE'!C21+'AUBES POMPIGNANE'!C22</f>
        <v>186</v>
      </c>
      <c r="D6" s="9">
        <f>'AUBES POMPIGNANE'!D19+'AUBES POMPIGNANE'!D20+'AUBES POMPIGNANE'!D21+'AUBES POMPIGNANE'!D22</f>
        <v>15</v>
      </c>
      <c r="E6" s="9">
        <f>'AUBES POMPIGNANE'!E19+'AUBES POMPIGNANE'!E20+'AUBES POMPIGNANE'!E21+'AUBES POMPIGNANE'!E22</f>
        <v>196</v>
      </c>
      <c r="F6" s="9">
        <f>'AUBES POMPIGNANE'!F19+'AUBES POMPIGNANE'!F20+'AUBES POMPIGNANE'!F21+'AUBES POMPIGNANE'!F22</f>
        <v>38</v>
      </c>
      <c r="G6" s="9">
        <f>'AUBES POMPIGNANE'!G19+'AUBES POMPIGNANE'!G20+'AUBES POMPIGNANE'!G21+'AUBES POMPIGNANE'!G22</f>
        <v>0</v>
      </c>
      <c r="H6" s="9">
        <f>'AUBES POMPIGNANE'!H19+'AUBES POMPIGNANE'!H20+'AUBES POMPIGNANE'!H21+'AUBES POMPIGNANE'!H22</f>
        <v>0</v>
      </c>
      <c r="I6" s="9">
        <f>'AUBES POMPIGNANE'!I19+'AUBES POMPIGNANE'!I20+'AUBES POMPIGNANE'!I21+'AUBES POMPIGNANE'!I22</f>
        <v>0</v>
      </c>
      <c r="J6" s="9">
        <f>'AUBES POMPIGNANE'!J19+'AUBES POMPIGNANE'!J20+'AUBES POMPIGNANE'!J21+'AUBES POMPIGNANE'!J22</f>
        <v>0</v>
      </c>
      <c r="K6" s="9">
        <f>'AUBES POMPIGNANE'!K19+'AUBES POMPIGNANE'!K20+'AUBES POMPIGNANE'!K21+'AUBES POMPIGNANE'!K22</f>
        <v>0</v>
      </c>
      <c r="L6" s="9">
        <f>'AUBES POMPIGNANE'!L19+'AUBES POMPIGNANE'!L20+'AUBES POMPIGNANE'!L21+'AUBES POMPIGNANE'!L22</f>
        <v>0</v>
      </c>
      <c r="M6" s="9">
        <f>'AUBES POMPIGNANE'!M19+'AUBES POMPIGNANE'!M20+'AUBES POMPIGNANE'!M21+'AUBES POMPIGNANE'!M22</f>
        <v>0</v>
      </c>
      <c r="N6" s="9">
        <f>'AUBES POMPIGNANE'!N19+'AUBES POMPIGNANE'!N20+'AUBES POMPIGNANE'!N21+'AUBES POMPIGNANE'!N22</f>
        <v>0</v>
      </c>
      <c r="O6" s="9">
        <f>'AUBES POMPIGNANE'!O19+'AUBES POMPIGNANE'!O20+'AUBES POMPIGNANE'!O21+'AUBES POMPIGNANE'!O22</f>
        <v>0</v>
      </c>
      <c r="P6" s="9">
        <f>'AUBES POMPIGNANE'!P19+'AUBES POMPIGNANE'!P20+'AUBES POMPIGNANE'!P21+'AUBES POMPIGNANE'!P22</f>
        <v>0</v>
      </c>
      <c r="Q6" s="9">
        <f>'AUBES POMPIGNANE'!Q19+'AUBES POMPIGNANE'!Q20+'AUBES POMPIGNANE'!Q21+'AUBES POMPIGNANE'!Q22</f>
        <v>0</v>
      </c>
      <c r="R6" s="9">
        <f>'AUBES POMPIGNANE'!R19+'AUBES POMPIGNANE'!R20+'AUBES POMPIGNANE'!R21+'AUBES POMPIGNANE'!R22</f>
        <v>0</v>
      </c>
      <c r="S6" s="9">
        <f>'AUBES POMPIGNANE'!S19+'AUBES POMPIGNANE'!S20+'AUBES POMPIGNANE'!S21+'AUBES POMPIGNANE'!S22</f>
        <v>0</v>
      </c>
      <c r="T6" s="22">
        <f t="shared" si="0"/>
        <v>435</v>
      </c>
      <c r="U6" s="22">
        <f t="shared" si="1"/>
        <v>435</v>
      </c>
      <c r="V6" s="22">
        <f t="shared" si="2"/>
        <v>0</v>
      </c>
      <c r="W6" s="22">
        <f t="shared" si="3"/>
        <v>0</v>
      </c>
      <c r="X6" s="22">
        <f t="shared" si="4"/>
        <v>0</v>
      </c>
      <c r="Y6" s="22">
        <f t="shared" si="5"/>
        <v>0</v>
      </c>
    </row>
    <row r="7" spans="1:25" x14ac:dyDescent="0.3">
      <c r="A7" s="31">
        <v>44713</v>
      </c>
      <c r="B7" s="9">
        <v>744</v>
      </c>
      <c r="C7" s="9">
        <f>'AUBES POMPIGNANE'!C23+'AUBES POMPIGNANE'!C24+'AUBES POMPIGNANE'!C25+'AUBES POMPIGNANE'!C26</f>
        <v>269</v>
      </c>
      <c r="D7" s="9">
        <f>'AUBES POMPIGNANE'!D23+'AUBES POMPIGNANE'!D24+'AUBES POMPIGNANE'!D25+'AUBES POMPIGNANE'!D26</f>
        <v>121</v>
      </c>
      <c r="E7" s="9">
        <f>'AUBES POMPIGNANE'!E23+'AUBES POMPIGNANE'!E24+'AUBES POMPIGNANE'!E25+'AUBES POMPIGNANE'!E26</f>
        <v>319</v>
      </c>
      <c r="F7" s="9">
        <f>'AUBES POMPIGNANE'!F23+'AUBES POMPIGNANE'!F24+'AUBES POMPIGNANE'!F25+'AUBES POMPIGNANE'!F26</f>
        <v>164</v>
      </c>
      <c r="G7" s="9">
        <f>'AUBES POMPIGNANE'!G23+'AUBES POMPIGNANE'!G24+'AUBES POMPIGNANE'!G25+'AUBES POMPIGNANE'!G26</f>
        <v>12</v>
      </c>
      <c r="H7" s="9">
        <f>'AUBES POMPIGNANE'!H23+'AUBES POMPIGNANE'!H24+'AUBES POMPIGNANE'!H25+'AUBES POMPIGNANE'!H26</f>
        <v>8</v>
      </c>
      <c r="I7" s="9">
        <f>'AUBES POMPIGNANE'!I23+'AUBES POMPIGNANE'!I24+'AUBES POMPIGNANE'!I25+'AUBES POMPIGNANE'!I26</f>
        <v>3</v>
      </c>
      <c r="J7" s="9">
        <f>'AUBES POMPIGNANE'!J23+'AUBES POMPIGNANE'!J24+'AUBES POMPIGNANE'!J25+'AUBES POMPIGNANE'!J26</f>
        <v>0</v>
      </c>
      <c r="K7" s="9">
        <f>'AUBES POMPIGNANE'!K23+'AUBES POMPIGNANE'!K24+'AUBES POMPIGNANE'!K25+'AUBES POMPIGNANE'!K26</f>
        <v>25</v>
      </c>
      <c r="L7" s="9">
        <f>'AUBES POMPIGNANE'!L23+'AUBES POMPIGNANE'!L24+'AUBES POMPIGNANE'!L25+'AUBES POMPIGNANE'!L26</f>
        <v>3</v>
      </c>
      <c r="M7" s="9">
        <f>'AUBES POMPIGNANE'!M23+'AUBES POMPIGNANE'!M24+'AUBES POMPIGNANE'!M25+'AUBES POMPIGNANE'!M26</f>
        <v>0</v>
      </c>
      <c r="N7" s="9">
        <f>'AUBES POMPIGNANE'!N23+'AUBES POMPIGNANE'!N24+'AUBES POMPIGNANE'!N25+'AUBES POMPIGNANE'!N26</f>
        <v>0</v>
      </c>
      <c r="O7" s="9">
        <f>'AUBES POMPIGNANE'!O23+'AUBES POMPIGNANE'!O24+'AUBES POMPIGNANE'!O25+'AUBES POMPIGNANE'!O26</f>
        <v>0</v>
      </c>
      <c r="P7" s="9">
        <f>'AUBES POMPIGNANE'!P23+'AUBES POMPIGNANE'!P24+'AUBES POMPIGNANE'!P25+'AUBES POMPIGNANE'!P26</f>
        <v>0</v>
      </c>
      <c r="Q7" s="9">
        <f>'AUBES POMPIGNANE'!Q23+'AUBES POMPIGNANE'!Q24+'AUBES POMPIGNANE'!Q25+'AUBES POMPIGNANE'!Q26</f>
        <v>0</v>
      </c>
      <c r="R7" s="9">
        <f>'AUBES POMPIGNANE'!R23+'AUBES POMPIGNANE'!R24+'AUBES POMPIGNANE'!R25+'AUBES POMPIGNANE'!R26</f>
        <v>103</v>
      </c>
      <c r="S7" s="9">
        <f>'AUBES POMPIGNANE'!S23+'AUBES POMPIGNANE'!S24+'AUBES POMPIGNANE'!S25+'AUBES POMPIGNANE'!S26</f>
        <v>3</v>
      </c>
      <c r="T7" s="22">
        <f t="shared" si="0"/>
        <v>927</v>
      </c>
      <c r="U7" s="22">
        <f t="shared" si="1"/>
        <v>873</v>
      </c>
      <c r="V7" s="22">
        <f t="shared" si="2"/>
        <v>25</v>
      </c>
      <c r="W7" s="22">
        <f t="shared" si="3"/>
        <v>0</v>
      </c>
      <c r="X7" s="22">
        <f t="shared" si="4"/>
        <v>6</v>
      </c>
      <c r="Y7" s="22">
        <f t="shared" si="5"/>
        <v>23</v>
      </c>
    </row>
    <row r="8" spans="1:25" x14ac:dyDescent="0.3">
      <c r="A8" s="31">
        <v>44743</v>
      </c>
      <c r="B8" s="9">
        <v>878</v>
      </c>
      <c r="C8" s="9">
        <f>'AUBES POMPIGNANE'!C27+'AUBES POMPIGNANE'!C28+'AUBES POMPIGNANE'!C29+'AUBES POMPIGNANE'!C30+'AUBES POMPIGNANE'!C31</f>
        <v>296</v>
      </c>
      <c r="D8" s="9">
        <f>'AUBES POMPIGNANE'!D27+'AUBES POMPIGNANE'!D28+'AUBES POMPIGNANE'!D29+'AUBES POMPIGNANE'!D30+'AUBES POMPIGNANE'!D31</f>
        <v>254</v>
      </c>
      <c r="E8" s="9">
        <f>'AUBES POMPIGNANE'!E27+'AUBES POMPIGNANE'!E28+'AUBES POMPIGNANE'!E29+'AUBES POMPIGNANE'!E30+'AUBES POMPIGNANE'!E31</f>
        <v>337</v>
      </c>
      <c r="F8" s="9">
        <f>'AUBES POMPIGNANE'!F27+'AUBES POMPIGNANE'!F28+'AUBES POMPIGNANE'!F29+'AUBES POMPIGNANE'!F30+'AUBES POMPIGNANE'!F31</f>
        <v>292</v>
      </c>
      <c r="G8" s="9">
        <f>'AUBES POMPIGNANE'!G27+'AUBES POMPIGNANE'!G28+'AUBES POMPIGNANE'!G29+'AUBES POMPIGNANE'!G30+'AUBES POMPIGNANE'!G31</f>
        <v>9</v>
      </c>
      <c r="H8" s="9">
        <f>'AUBES POMPIGNANE'!H27+'AUBES POMPIGNANE'!H28+'AUBES POMPIGNANE'!H29+'AUBES POMPIGNANE'!H30+'AUBES POMPIGNANE'!H31</f>
        <v>39</v>
      </c>
      <c r="I8" s="9">
        <f>'AUBES POMPIGNANE'!I27+'AUBES POMPIGNANE'!I28+'AUBES POMPIGNANE'!I29+'AUBES POMPIGNANE'!I30+'AUBES POMPIGNANE'!I31</f>
        <v>4</v>
      </c>
      <c r="J8" s="9">
        <f>'AUBES POMPIGNANE'!J27+'AUBES POMPIGNANE'!J28+'AUBES POMPIGNANE'!J29+'AUBES POMPIGNANE'!J30+'AUBES POMPIGNANE'!J31</f>
        <v>0</v>
      </c>
      <c r="K8" s="9">
        <f>'AUBES POMPIGNANE'!K27+'AUBES POMPIGNANE'!K28+'AUBES POMPIGNANE'!K29+'AUBES POMPIGNANE'!K30+'AUBES POMPIGNANE'!K31</f>
        <v>29</v>
      </c>
      <c r="L8" s="9">
        <f>'AUBES POMPIGNANE'!L27+'AUBES POMPIGNANE'!L28+'AUBES POMPIGNANE'!L29+'AUBES POMPIGNANE'!L30+'AUBES POMPIGNANE'!L31</f>
        <v>3</v>
      </c>
      <c r="M8" s="9">
        <f>'AUBES POMPIGNANE'!M27+'AUBES POMPIGNANE'!M28+'AUBES POMPIGNANE'!M29+'AUBES POMPIGNANE'!M30+'AUBES POMPIGNANE'!M31</f>
        <v>0</v>
      </c>
      <c r="N8" s="9">
        <f>'AUBES POMPIGNANE'!N27+'AUBES POMPIGNANE'!N28+'AUBES POMPIGNANE'!N29+'AUBES POMPIGNANE'!N30+'AUBES POMPIGNANE'!N31</f>
        <v>0</v>
      </c>
      <c r="O8" s="9">
        <f>'AUBES POMPIGNANE'!O27+'AUBES POMPIGNANE'!O28+'AUBES POMPIGNANE'!O29+'AUBES POMPIGNANE'!O30+'AUBES POMPIGNANE'!O31</f>
        <v>0</v>
      </c>
      <c r="P8" s="9">
        <f>'AUBES POMPIGNANE'!P27+'AUBES POMPIGNANE'!P28+'AUBES POMPIGNANE'!P29+'AUBES POMPIGNANE'!P30+'AUBES POMPIGNANE'!P31</f>
        <v>0</v>
      </c>
      <c r="Q8" s="9">
        <f>'AUBES POMPIGNANE'!Q27+'AUBES POMPIGNANE'!Q28+'AUBES POMPIGNANE'!Q29+'AUBES POMPIGNANE'!Q30+'AUBES POMPIGNANE'!Q31</f>
        <v>0</v>
      </c>
      <c r="R8" s="9">
        <f>'AUBES POMPIGNANE'!R27+'AUBES POMPIGNANE'!R28+'AUBES POMPIGNANE'!R29+'AUBES POMPIGNANE'!R30+'AUBES POMPIGNANE'!R31</f>
        <v>284</v>
      </c>
      <c r="S8" s="9">
        <f>'AUBES POMPIGNANE'!S27+'AUBES POMPIGNANE'!S28+'AUBES POMPIGNANE'!S29+'AUBES POMPIGNANE'!S30+'AUBES POMPIGNANE'!S31</f>
        <v>1</v>
      </c>
      <c r="T8" s="22">
        <f t="shared" si="0"/>
        <v>1264</v>
      </c>
      <c r="U8" s="22">
        <f t="shared" si="1"/>
        <v>1179</v>
      </c>
      <c r="V8" s="22">
        <f t="shared" si="2"/>
        <v>29</v>
      </c>
      <c r="W8" s="22">
        <f t="shared" si="3"/>
        <v>0</v>
      </c>
      <c r="X8" s="22">
        <f t="shared" si="4"/>
        <v>4</v>
      </c>
      <c r="Y8" s="22">
        <f t="shared" si="5"/>
        <v>52</v>
      </c>
    </row>
    <row r="9" spans="1:25" x14ac:dyDescent="0.3">
      <c r="A9" s="31">
        <v>44774</v>
      </c>
      <c r="B9" s="9">
        <v>1060</v>
      </c>
      <c r="C9" s="9">
        <f>'AUBES POMPIGNANE'!C32+'AUBES POMPIGNANE'!C33+'AUBES POMPIGNANE'!C34+'AUBES POMPIGNANE'!C35</f>
        <v>259</v>
      </c>
      <c r="D9" s="9">
        <f>'AUBES POMPIGNANE'!D32+'AUBES POMPIGNANE'!D33+'AUBES POMPIGNANE'!D34+'AUBES POMPIGNANE'!D35</f>
        <v>250</v>
      </c>
      <c r="E9" s="9">
        <f>'AUBES POMPIGNANE'!E32+'AUBES POMPIGNANE'!E33+'AUBES POMPIGNANE'!E34+'AUBES POMPIGNANE'!E35</f>
        <v>304</v>
      </c>
      <c r="F9" s="9">
        <f>'AUBES POMPIGNANE'!F32+'AUBES POMPIGNANE'!F33+'AUBES POMPIGNANE'!F34+'AUBES POMPIGNANE'!F35</f>
        <v>304</v>
      </c>
      <c r="G9" s="9">
        <f>'AUBES POMPIGNANE'!G32+'AUBES POMPIGNANE'!G33+'AUBES POMPIGNANE'!G34+'AUBES POMPIGNANE'!G35</f>
        <v>9</v>
      </c>
      <c r="H9" s="9">
        <f>'AUBES POMPIGNANE'!H32+'AUBES POMPIGNANE'!H33+'AUBES POMPIGNANE'!H34+'AUBES POMPIGNANE'!H35</f>
        <v>50</v>
      </c>
      <c r="I9" s="9">
        <f>'AUBES POMPIGNANE'!I32+'AUBES POMPIGNANE'!I33+'AUBES POMPIGNANE'!I34+'AUBES POMPIGNANE'!I35</f>
        <v>6</v>
      </c>
      <c r="J9" s="9">
        <f>'AUBES POMPIGNANE'!J32+'AUBES POMPIGNANE'!J33+'AUBES POMPIGNANE'!J34+'AUBES POMPIGNANE'!J35</f>
        <v>0</v>
      </c>
      <c r="K9" s="9">
        <f>'AUBES POMPIGNANE'!K32+'AUBES POMPIGNANE'!K33+'AUBES POMPIGNANE'!K34+'AUBES POMPIGNANE'!K35</f>
        <v>41</v>
      </c>
      <c r="L9" s="9">
        <f>'AUBES POMPIGNANE'!L32+'AUBES POMPIGNANE'!L33+'AUBES POMPIGNANE'!L34+'AUBES POMPIGNANE'!L35</f>
        <v>1</v>
      </c>
      <c r="M9" s="9">
        <f>'AUBES POMPIGNANE'!M32+'AUBES POMPIGNANE'!M33+'AUBES POMPIGNANE'!M34+'AUBES POMPIGNANE'!M35</f>
        <v>0</v>
      </c>
      <c r="N9" s="9">
        <f>'AUBES POMPIGNANE'!N32+'AUBES POMPIGNANE'!N33+'AUBES POMPIGNANE'!N34+'AUBES POMPIGNANE'!N35</f>
        <v>0</v>
      </c>
      <c r="O9" s="9">
        <f>'AUBES POMPIGNANE'!O32+'AUBES POMPIGNANE'!O33+'AUBES POMPIGNANE'!O34+'AUBES POMPIGNANE'!O35</f>
        <v>0</v>
      </c>
      <c r="P9" s="9">
        <f>'AUBES POMPIGNANE'!P32+'AUBES POMPIGNANE'!P33+'AUBES POMPIGNANE'!P34+'AUBES POMPIGNANE'!P35</f>
        <v>0</v>
      </c>
      <c r="Q9" s="9">
        <f>'AUBES POMPIGNANE'!Q32+'AUBES POMPIGNANE'!Q33+'AUBES POMPIGNANE'!Q34+'AUBES POMPIGNANE'!Q35</f>
        <v>0</v>
      </c>
      <c r="R9" s="9">
        <f>'AUBES POMPIGNANE'!R32+'AUBES POMPIGNANE'!R33+'AUBES POMPIGNANE'!R34+'AUBES POMPIGNANE'!R35</f>
        <v>237</v>
      </c>
      <c r="S9" s="9">
        <f>'AUBES POMPIGNANE'!S32+'AUBES POMPIGNANE'!S33+'AUBES POMPIGNANE'!S34+'AUBES POMPIGNANE'!S35</f>
        <v>0</v>
      </c>
      <c r="T9" s="22">
        <f t="shared" si="0"/>
        <v>1224</v>
      </c>
      <c r="U9" s="22">
        <f t="shared" si="1"/>
        <v>1117</v>
      </c>
      <c r="V9" s="22">
        <f t="shared" si="2"/>
        <v>41</v>
      </c>
      <c r="W9" s="22">
        <f t="shared" si="3"/>
        <v>0</v>
      </c>
      <c r="X9" s="22">
        <f t="shared" si="4"/>
        <v>1</v>
      </c>
      <c r="Y9" s="22">
        <f t="shared" si="5"/>
        <v>65</v>
      </c>
    </row>
    <row r="10" spans="1:25" x14ac:dyDescent="0.3">
      <c r="A10" s="31">
        <v>44805</v>
      </c>
      <c r="B10" s="9">
        <v>1224</v>
      </c>
      <c r="C10" s="9">
        <f>'AUBES POMPIGNANE'!C36+'AUBES POMPIGNANE'!C37+'AUBES POMPIGNANE'!C38+'AUBES POMPIGNANE'!C39+'AUBES POMPIGNANE'!C40</f>
        <v>347</v>
      </c>
      <c r="D10" s="9">
        <f>'AUBES POMPIGNANE'!D36+'AUBES POMPIGNANE'!D37+'AUBES POMPIGNANE'!D38+'AUBES POMPIGNANE'!D39+'AUBES POMPIGNANE'!D40</f>
        <v>378</v>
      </c>
      <c r="E10" s="9">
        <f>'AUBES POMPIGNANE'!E36+'AUBES POMPIGNANE'!E37+'AUBES POMPIGNANE'!E38+'AUBES POMPIGNANE'!E39+'AUBES POMPIGNANE'!E40</f>
        <v>409</v>
      </c>
      <c r="F10" s="9">
        <f>'AUBES POMPIGNANE'!F36+'AUBES POMPIGNANE'!F37+'AUBES POMPIGNANE'!F38+'AUBES POMPIGNANE'!F39+'AUBES POMPIGNANE'!F40</f>
        <v>408</v>
      </c>
      <c r="G10" s="9">
        <f>'AUBES POMPIGNANE'!G36+'AUBES POMPIGNANE'!G37+'AUBES POMPIGNANE'!G38+'AUBES POMPIGNANE'!G39+'AUBES POMPIGNANE'!G40</f>
        <v>23</v>
      </c>
      <c r="H10" s="9">
        <f>'AUBES POMPIGNANE'!H36+'AUBES POMPIGNANE'!H37+'AUBES POMPIGNANE'!H38+'AUBES POMPIGNANE'!H39+'AUBES POMPIGNANE'!H40</f>
        <v>24</v>
      </c>
      <c r="I10" s="9">
        <f>'AUBES POMPIGNANE'!I36+'AUBES POMPIGNANE'!I37+'AUBES POMPIGNANE'!I38+'AUBES POMPIGNANE'!I39+'AUBES POMPIGNANE'!I40</f>
        <v>9</v>
      </c>
      <c r="J10" s="9">
        <f>'AUBES POMPIGNANE'!J36+'AUBES POMPIGNANE'!J37+'AUBES POMPIGNANE'!J38+'AUBES POMPIGNANE'!J39+'AUBES POMPIGNANE'!J40</f>
        <v>0</v>
      </c>
      <c r="K10" s="9">
        <f>'AUBES POMPIGNANE'!K36+'AUBES POMPIGNANE'!K37+'AUBES POMPIGNANE'!K38+'AUBES POMPIGNANE'!K39+'AUBES POMPIGNANE'!K40</f>
        <v>67</v>
      </c>
      <c r="L10" s="9">
        <f>'AUBES POMPIGNANE'!L36+'AUBES POMPIGNANE'!L37+'AUBES POMPIGNANE'!L38+'AUBES POMPIGNANE'!L39+'AUBES POMPIGNANE'!L40</f>
        <v>6</v>
      </c>
      <c r="M10" s="9">
        <f>'AUBES POMPIGNANE'!M36+'AUBES POMPIGNANE'!M37+'AUBES POMPIGNANE'!M38+'AUBES POMPIGNANE'!M39+'AUBES POMPIGNANE'!M40</f>
        <v>0</v>
      </c>
      <c r="N10" s="9">
        <f>'AUBES POMPIGNANE'!N36+'AUBES POMPIGNANE'!N37+'AUBES POMPIGNANE'!N38+'AUBES POMPIGNANE'!N39+'AUBES POMPIGNANE'!N40</f>
        <v>0</v>
      </c>
      <c r="O10" s="9">
        <f>'AUBES POMPIGNANE'!O36+'AUBES POMPIGNANE'!O37+'AUBES POMPIGNANE'!O38+'AUBES POMPIGNANE'!O39+'AUBES POMPIGNANE'!O40</f>
        <v>0</v>
      </c>
      <c r="P10" s="9">
        <f>'AUBES POMPIGNANE'!P36+'AUBES POMPIGNANE'!P37+'AUBES POMPIGNANE'!P38+'AUBES POMPIGNANE'!P39+'AUBES POMPIGNANE'!P40</f>
        <v>0</v>
      </c>
      <c r="Q10" s="9">
        <f>'AUBES POMPIGNANE'!Q36+'AUBES POMPIGNANE'!Q37+'AUBES POMPIGNANE'!Q38+'AUBES POMPIGNANE'!Q39+'AUBES POMPIGNANE'!Q40</f>
        <v>0</v>
      </c>
      <c r="R10" s="9">
        <f>'AUBES POMPIGNANE'!R36+'AUBES POMPIGNANE'!R37+'AUBES POMPIGNANE'!R38+'AUBES POMPIGNANE'!R39+'AUBES POMPIGNANE'!R40</f>
        <v>343</v>
      </c>
      <c r="S10" s="9">
        <f>'AUBES POMPIGNANE'!S36+'AUBES POMPIGNANE'!S37+'AUBES POMPIGNANE'!S38+'AUBES POMPIGNANE'!S39+'AUBES POMPIGNANE'!S40</f>
        <v>0</v>
      </c>
      <c r="T10" s="22">
        <f t="shared" si="0"/>
        <v>1671</v>
      </c>
      <c r="U10" s="22">
        <f t="shared" si="1"/>
        <v>1542</v>
      </c>
      <c r="V10" s="22">
        <f t="shared" si="2"/>
        <v>67</v>
      </c>
      <c r="W10" s="22">
        <f t="shared" si="3"/>
        <v>0</v>
      </c>
      <c r="X10" s="22">
        <f t="shared" si="4"/>
        <v>6</v>
      </c>
      <c r="Y10" s="22">
        <f t="shared" si="5"/>
        <v>56</v>
      </c>
    </row>
    <row r="11" spans="1:25" x14ac:dyDescent="0.3">
      <c r="A11" s="31">
        <v>44835</v>
      </c>
      <c r="B11" s="9">
        <v>1256</v>
      </c>
      <c r="C11" s="9">
        <f>'AUBES POMPIGNANE'!C41+'AUBES POMPIGNANE'!C42+'AUBES POMPIGNANE'!C43+'AUBES POMPIGNANE'!C44</f>
        <v>248</v>
      </c>
      <c r="D11" s="9">
        <f>'AUBES POMPIGNANE'!D41+'AUBES POMPIGNANE'!D42+'AUBES POMPIGNANE'!D43+'AUBES POMPIGNANE'!D44</f>
        <v>261</v>
      </c>
      <c r="E11" s="9">
        <f>'AUBES POMPIGNANE'!E41+'AUBES POMPIGNANE'!E42+'AUBES POMPIGNANE'!E43+'AUBES POMPIGNANE'!E44</f>
        <v>308</v>
      </c>
      <c r="F11" s="9">
        <f>'AUBES POMPIGNANE'!F41+'AUBES POMPIGNANE'!F42+'AUBES POMPIGNANE'!F43+'AUBES POMPIGNANE'!F44</f>
        <v>300</v>
      </c>
      <c r="G11" s="9">
        <f>'AUBES POMPIGNANE'!G41+'AUBES POMPIGNANE'!G42+'AUBES POMPIGNANE'!G43+'AUBES POMPIGNANE'!G44</f>
        <v>12</v>
      </c>
      <c r="H11" s="9">
        <f>'AUBES POMPIGNANE'!H41+'AUBES POMPIGNANE'!H42+'AUBES POMPIGNANE'!H43+'AUBES POMPIGNANE'!H44</f>
        <v>17</v>
      </c>
      <c r="I11" s="9">
        <f>'AUBES POMPIGNANE'!I41+'AUBES POMPIGNANE'!I42+'AUBES POMPIGNANE'!I43+'AUBES POMPIGNANE'!I44</f>
        <v>6</v>
      </c>
      <c r="J11" s="9">
        <f>'AUBES POMPIGNANE'!J41+'AUBES POMPIGNANE'!J42+'AUBES POMPIGNANE'!J43+'AUBES POMPIGNANE'!J44</f>
        <v>0</v>
      </c>
      <c r="K11" s="9">
        <f>'AUBES POMPIGNANE'!K41+'AUBES POMPIGNANE'!K42+'AUBES POMPIGNANE'!K43+'AUBES POMPIGNANE'!K44</f>
        <v>33</v>
      </c>
      <c r="L11" s="9">
        <f>'AUBES POMPIGNANE'!L41+'AUBES POMPIGNANE'!L42+'AUBES POMPIGNANE'!L43+'AUBES POMPIGNANE'!L44</f>
        <v>4</v>
      </c>
      <c r="M11" s="9">
        <f>'AUBES POMPIGNANE'!M41+'AUBES POMPIGNANE'!M42+'AUBES POMPIGNANE'!M43+'AUBES POMPIGNANE'!M44</f>
        <v>0</v>
      </c>
      <c r="N11" s="9">
        <f>'AUBES POMPIGNANE'!N41+'AUBES POMPIGNANE'!N42+'AUBES POMPIGNANE'!N43+'AUBES POMPIGNANE'!N44</f>
        <v>0</v>
      </c>
      <c r="O11" s="9">
        <f>'AUBES POMPIGNANE'!O41+'AUBES POMPIGNANE'!O42+'AUBES POMPIGNANE'!O43+'AUBES POMPIGNANE'!O44</f>
        <v>0</v>
      </c>
      <c r="P11" s="9">
        <f>'AUBES POMPIGNANE'!P41+'AUBES POMPIGNANE'!P42+'AUBES POMPIGNANE'!P43+'AUBES POMPIGNANE'!P44</f>
        <v>0</v>
      </c>
      <c r="Q11" s="9">
        <f>'AUBES POMPIGNANE'!Q41+'AUBES POMPIGNANE'!Q42+'AUBES POMPIGNANE'!Q43+'AUBES POMPIGNANE'!Q44</f>
        <v>0</v>
      </c>
      <c r="R11" s="9">
        <f>'AUBES POMPIGNANE'!R41+'AUBES POMPIGNANE'!R42+'AUBES POMPIGNANE'!R43+'AUBES POMPIGNANE'!R44</f>
        <v>165</v>
      </c>
      <c r="S11" s="9">
        <f>'AUBES POMPIGNANE'!S41+'AUBES POMPIGNANE'!S42+'AUBES POMPIGNANE'!S43+'AUBES POMPIGNANE'!S44</f>
        <v>0</v>
      </c>
      <c r="T11" s="22">
        <f t="shared" si="0"/>
        <v>1189</v>
      </c>
      <c r="U11" s="22">
        <f t="shared" si="1"/>
        <v>1117</v>
      </c>
      <c r="V11" s="22">
        <f t="shared" si="2"/>
        <v>33</v>
      </c>
      <c r="W11" s="22">
        <f t="shared" si="3"/>
        <v>0</v>
      </c>
      <c r="X11" s="22">
        <f t="shared" si="4"/>
        <v>4</v>
      </c>
      <c r="Y11" s="22">
        <f t="shared" si="5"/>
        <v>35</v>
      </c>
    </row>
    <row r="12" spans="1:25" x14ac:dyDescent="0.3">
      <c r="A12" s="31">
        <v>44866</v>
      </c>
      <c r="B12" s="9">
        <v>1187</v>
      </c>
      <c r="C12" s="9">
        <f>'AUBES POMPIGNANE'!C45+'AUBES POMPIGNANE'!C46+'AUBES POMPIGNANE'!C47+'AUBES POMPIGNANE'!C48</f>
        <v>242</v>
      </c>
      <c r="D12" s="9">
        <f>'AUBES POMPIGNANE'!D45+'AUBES POMPIGNANE'!D46+'AUBES POMPIGNANE'!D47+'AUBES POMPIGNANE'!D48</f>
        <v>219</v>
      </c>
      <c r="E12" s="9">
        <f>'AUBES POMPIGNANE'!E45+'AUBES POMPIGNANE'!E46+'AUBES POMPIGNANE'!E47+'AUBES POMPIGNANE'!E48</f>
        <v>349</v>
      </c>
      <c r="F12" s="9">
        <f>'AUBES POMPIGNANE'!F45+'AUBES POMPIGNANE'!F46+'AUBES POMPIGNANE'!F47+'AUBES POMPIGNANE'!F48</f>
        <v>304</v>
      </c>
      <c r="G12" s="9">
        <f>'AUBES POMPIGNANE'!G45+'AUBES POMPIGNANE'!G46+'AUBES POMPIGNANE'!G47+'AUBES POMPIGNANE'!G48</f>
        <v>25</v>
      </c>
      <c r="H12" s="9">
        <f>'AUBES POMPIGNANE'!H45+'AUBES POMPIGNANE'!H46+'AUBES POMPIGNANE'!H47+'AUBES POMPIGNANE'!H48</f>
        <v>38</v>
      </c>
      <c r="I12" s="9">
        <f>'AUBES POMPIGNANE'!I45+'AUBES POMPIGNANE'!I46+'AUBES POMPIGNANE'!I47+'AUBES POMPIGNANE'!I48</f>
        <v>20</v>
      </c>
      <c r="J12" s="9">
        <f>'AUBES POMPIGNANE'!J45+'AUBES POMPIGNANE'!J46+'AUBES POMPIGNANE'!J47+'AUBES POMPIGNANE'!J48</f>
        <v>4</v>
      </c>
      <c r="K12" s="9">
        <f>'AUBES POMPIGNANE'!K45+'AUBES POMPIGNANE'!K46+'AUBES POMPIGNANE'!K47+'AUBES POMPIGNANE'!K48</f>
        <v>64</v>
      </c>
      <c r="L12" s="9">
        <f>'AUBES POMPIGNANE'!L45+'AUBES POMPIGNANE'!L46+'AUBES POMPIGNANE'!L47+'AUBES POMPIGNANE'!L48</f>
        <v>9</v>
      </c>
      <c r="M12" s="9">
        <f>'AUBES POMPIGNANE'!M45+'AUBES POMPIGNANE'!M46+'AUBES POMPIGNANE'!M47+'AUBES POMPIGNANE'!M48</f>
        <v>0</v>
      </c>
      <c r="N12" s="9">
        <f>'AUBES POMPIGNANE'!N45+'AUBES POMPIGNANE'!N46+'AUBES POMPIGNANE'!N47+'AUBES POMPIGNANE'!N48</f>
        <v>0</v>
      </c>
      <c r="O12" s="9">
        <f>'AUBES POMPIGNANE'!O45+'AUBES POMPIGNANE'!O46+'AUBES POMPIGNANE'!O47+'AUBES POMPIGNANE'!O48</f>
        <v>0</v>
      </c>
      <c r="P12" s="9">
        <f>'AUBES POMPIGNANE'!P45+'AUBES POMPIGNANE'!P46+'AUBES POMPIGNANE'!P47+'AUBES POMPIGNANE'!P48</f>
        <v>0</v>
      </c>
      <c r="Q12" s="9">
        <f>'AUBES POMPIGNANE'!Q45+'AUBES POMPIGNANE'!Q46+'AUBES POMPIGNANE'!Q47+'AUBES POMPIGNANE'!Q48</f>
        <v>0</v>
      </c>
      <c r="R12" s="9">
        <f>'AUBES POMPIGNANE'!R45+'AUBES POMPIGNANE'!R46+'AUBES POMPIGNANE'!R47+'AUBES POMPIGNANE'!R48</f>
        <v>211</v>
      </c>
      <c r="S12" s="9">
        <f>'AUBES POMPIGNANE'!S45+'AUBES POMPIGNANE'!S46+'AUBES POMPIGNANE'!S47+'AUBES POMPIGNANE'!S48</f>
        <v>0</v>
      </c>
      <c r="T12" s="22">
        <f t="shared" si="0"/>
        <v>1274</v>
      </c>
      <c r="U12" s="22">
        <f t="shared" si="1"/>
        <v>1114</v>
      </c>
      <c r="V12" s="22">
        <f t="shared" si="2"/>
        <v>64</v>
      </c>
      <c r="W12" s="22">
        <f t="shared" si="3"/>
        <v>0</v>
      </c>
      <c r="X12" s="22">
        <f t="shared" si="4"/>
        <v>9</v>
      </c>
      <c r="Y12" s="22">
        <f t="shared" si="5"/>
        <v>87</v>
      </c>
    </row>
    <row r="13" spans="1:25" x14ac:dyDescent="0.3">
      <c r="A13" s="31">
        <v>44896</v>
      </c>
      <c r="B13" s="9">
        <v>1135</v>
      </c>
      <c r="C13" s="9">
        <f>'AUBES POMPIGNANE'!C49+'AUBES POMPIGNANE'!C50+'AUBES POMPIGNANE'!C51+'AUBES POMPIGNANE'!C52+'AUBES POMPIGNANE'!C53</f>
        <v>261</v>
      </c>
      <c r="D13" s="9">
        <f>'AUBES POMPIGNANE'!D49+'AUBES POMPIGNANE'!D50+'AUBES POMPIGNANE'!D51+'AUBES POMPIGNANE'!D52+'AUBES POMPIGNANE'!D53</f>
        <v>289</v>
      </c>
      <c r="E13" s="9">
        <f>'AUBES POMPIGNANE'!E49+'AUBES POMPIGNANE'!E50+'AUBES POMPIGNANE'!E51+'AUBES POMPIGNANE'!E52+'AUBES POMPIGNANE'!E53</f>
        <v>362</v>
      </c>
      <c r="F13" s="9">
        <f>'AUBES POMPIGNANE'!F49+'AUBES POMPIGNANE'!F50+'AUBES POMPIGNANE'!F51+'AUBES POMPIGNANE'!F52+'AUBES POMPIGNANE'!F53</f>
        <v>350</v>
      </c>
      <c r="G13" s="9">
        <f>'AUBES POMPIGNANE'!G49+'AUBES POMPIGNANE'!G50+'AUBES POMPIGNANE'!G51+'AUBES POMPIGNANE'!G52+'AUBES POMPIGNANE'!G53</f>
        <v>20</v>
      </c>
      <c r="H13" s="9">
        <f>'AUBES POMPIGNANE'!H49+'AUBES POMPIGNANE'!H50+'AUBES POMPIGNANE'!H51+'AUBES POMPIGNANE'!H52+'AUBES POMPIGNANE'!H53</f>
        <v>61</v>
      </c>
      <c r="I13" s="9">
        <f>'AUBES POMPIGNANE'!I49+'AUBES POMPIGNANE'!I50+'AUBES POMPIGNANE'!I51+'AUBES POMPIGNANE'!I52+'AUBES POMPIGNANE'!I53</f>
        <v>38</v>
      </c>
      <c r="J13" s="9">
        <f>'AUBES POMPIGNANE'!J49+'AUBES POMPIGNANE'!J50+'AUBES POMPIGNANE'!J51+'AUBES POMPIGNANE'!J52+'AUBES POMPIGNANE'!J53</f>
        <v>0</v>
      </c>
      <c r="K13" s="9">
        <f>'AUBES POMPIGNANE'!K49+'AUBES POMPIGNANE'!K50+'AUBES POMPIGNANE'!K51+'AUBES POMPIGNANE'!K52+'AUBES POMPIGNANE'!K53</f>
        <v>91</v>
      </c>
      <c r="L13" s="9">
        <f>'AUBES POMPIGNANE'!L49+'AUBES POMPIGNANE'!L50+'AUBES POMPIGNANE'!L51+'AUBES POMPIGNANE'!L52+'AUBES POMPIGNANE'!L53</f>
        <v>4</v>
      </c>
      <c r="M13" s="9">
        <f>'AUBES POMPIGNANE'!M49+'AUBES POMPIGNANE'!M50+'AUBES POMPIGNANE'!M51+'AUBES POMPIGNANE'!M52+'AUBES POMPIGNANE'!M53</f>
        <v>0</v>
      </c>
      <c r="N13" s="9">
        <f>'AUBES POMPIGNANE'!N49+'AUBES POMPIGNANE'!N50+'AUBES POMPIGNANE'!N51+'AUBES POMPIGNANE'!N52+'AUBES POMPIGNANE'!N53</f>
        <v>0</v>
      </c>
      <c r="O13" s="9">
        <f>'AUBES POMPIGNANE'!O49+'AUBES POMPIGNANE'!O50+'AUBES POMPIGNANE'!O51+'AUBES POMPIGNANE'!O52+'AUBES POMPIGNANE'!O53</f>
        <v>0</v>
      </c>
      <c r="P13" s="9">
        <f>'AUBES POMPIGNANE'!P49+'AUBES POMPIGNANE'!P50+'AUBES POMPIGNANE'!P51+'AUBES POMPIGNANE'!P52+'AUBES POMPIGNANE'!P53</f>
        <v>0</v>
      </c>
      <c r="Q13" s="9">
        <f>'AUBES POMPIGNANE'!Q49+'AUBES POMPIGNANE'!Q50+'AUBES POMPIGNANE'!Q51+'AUBES POMPIGNANE'!Q52+'AUBES POMPIGNANE'!Q53</f>
        <v>0</v>
      </c>
      <c r="R13" s="9">
        <f>'AUBES POMPIGNANE'!R49+'AUBES POMPIGNANE'!R50+'AUBES POMPIGNANE'!R51+'AUBES POMPIGNANE'!R52+'AUBES POMPIGNANE'!R53</f>
        <v>195</v>
      </c>
      <c r="S13" s="9">
        <f>'AUBES POMPIGNANE'!S49+'AUBES POMPIGNANE'!S50+'AUBES POMPIGNANE'!S51+'AUBES POMPIGNANE'!S52+'AUBES POMPIGNANE'!S53</f>
        <v>0</v>
      </c>
      <c r="T13" s="22">
        <f t="shared" si="0"/>
        <v>1476</v>
      </c>
      <c r="U13" s="22">
        <f t="shared" si="1"/>
        <v>1262</v>
      </c>
      <c r="V13" s="22">
        <f t="shared" si="2"/>
        <v>91</v>
      </c>
      <c r="W13" s="22">
        <f t="shared" si="3"/>
        <v>0</v>
      </c>
      <c r="X13" s="22">
        <f t="shared" si="4"/>
        <v>4</v>
      </c>
      <c r="Y13" s="22">
        <f t="shared" si="5"/>
        <v>119</v>
      </c>
    </row>
    <row r="14" spans="1:25" x14ac:dyDescent="0.3">
      <c r="A14" s="8" t="s">
        <v>73</v>
      </c>
      <c r="B14" s="11">
        <f t="shared" ref="B14:W14" si="6">SUM(B2:B13)</f>
        <v>7837</v>
      </c>
      <c r="C14" s="11">
        <f t="shared" si="6"/>
        <v>2108</v>
      </c>
      <c r="D14" s="11">
        <f t="shared" si="6"/>
        <v>1787</v>
      </c>
      <c r="E14" s="11">
        <f t="shared" si="6"/>
        <v>2584</v>
      </c>
      <c r="F14" s="11">
        <f t="shared" si="6"/>
        <v>2160</v>
      </c>
      <c r="G14" s="11">
        <f t="shared" si="6"/>
        <v>110</v>
      </c>
      <c r="H14" s="11">
        <f t="shared" si="6"/>
        <v>237</v>
      </c>
      <c r="I14" s="11">
        <f t="shared" si="6"/>
        <v>86</v>
      </c>
      <c r="J14" s="11">
        <f>SUM(J2:J13)</f>
        <v>4</v>
      </c>
      <c r="K14" s="11">
        <f t="shared" si="6"/>
        <v>350</v>
      </c>
      <c r="L14" s="11">
        <f t="shared" si="6"/>
        <v>30</v>
      </c>
      <c r="M14" s="11">
        <f t="shared" si="6"/>
        <v>0</v>
      </c>
      <c r="N14" s="11">
        <f t="shared" si="6"/>
        <v>0</v>
      </c>
      <c r="O14" s="11">
        <f t="shared" si="6"/>
        <v>0</v>
      </c>
      <c r="P14" s="11">
        <f t="shared" si="6"/>
        <v>0</v>
      </c>
      <c r="Q14" s="11">
        <f t="shared" si="6"/>
        <v>0</v>
      </c>
      <c r="R14" s="11">
        <f t="shared" si="6"/>
        <v>1538</v>
      </c>
      <c r="S14" s="11">
        <f>SUM(S2:S13)</f>
        <v>4</v>
      </c>
      <c r="T14" s="11">
        <f>SUM(T2:T13)</f>
        <v>9460</v>
      </c>
      <c r="U14" s="11">
        <f t="shared" si="6"/>
        <v>8639</v>
      </c>
      <c r="V14" s="11">
        <f t="shared" si="6"/>
        <v>350</v>
      </c>
      <c r="W14" s="11">
        <f t="shared" si="6"/>
        <v>0</v>
      </c>
      <c r="X14" s="11">
        <f>SUM(X2:X13)</f>
        <v>34</v>
      </c>
      <c r="Y14" s="11">
        <f>SUM(Y2:Y13)</f>
        <v>437</v>
      </c>
    </row>
    <row r="17" spans="3:3" x14ac:dyDescent="0.3">
      <c r="C17" s="43"/>
    </row>
    <row r="18" spans="3:3" x14ac:dyDescent="0.3">
      <c r="C18" s="43"/>
    </row>
  </sheetData>
  <pageMargins left="0.7" right="0.7" top="0.75" bottom="0.75" header="0.3" footer="0.3"/>
  <pageSetup paperSize="8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18"/>
  <sheetViews>
    <sheetView workbookViewId="0">
      <selection activeCell="B13" sqref="B13"/>
    </sheetView>
  </sheetViews>
  <sheetFormatPr baseColWidth="10" defaultColWidth="18" defaultRowHeight="14.4" x14ac:dyDescent="0.3"/>
  <cols>
    <col min="1" max="1" width="16.6640625" bestFit="1" customWidth="1"/>
    <col min="2" max="2" width="15.44140625" bestFit="1" customWidth="1"/>
    <col min="3" max="3" width="11.5546875" bestFit="1" customWidth="1"/>
    <col min="4" max="4" width="8.33203125" bestFit="1" customWidth="1"/>
    <col min="5" max="5" width="11.5546875" bestFit="1" customWidth="1"/>
    <col min="6" max="6" width="9.6640625" bestFit="1" customWidth="1"/>
    <col min="7" max="7" width="15.6640625" bestFit="1" customWidth="1"/>
    <col min="8" max="8" width="11.5546875" bestFit="1" customWidth="1"/>
    <col min="9" max="9" width="15.6640625" bestFit="1" customWidth="1"/>
    <col min="10" max="10" width="10.44140625" bestFit="1" customWidth="1"/>
    <col min="11" max="11" width="15.44140625" bestFit="1" customWidth="1"/>
    <col min="12" max="12" width="10.44140625" bestFit="1" customWidth="1"/>
    <col min="13" max="14" width="11" bestFit="1" customWidth="1"/>
    <col min="15" max="15" width="14.33203125" bestFit="1" customWidth="1"/>
    <col min="16" max="16" width="12.33203125" bestFit="1" customWidth="1"/>
    <col min="17" max="17" width="7.5546875" bestFit="1" customWidth="1"/>
    <col min="18" max="18" width="15.6640625" bestFit="1" customWidth="1"/>
    <col min="19" max="19" width="10.33203125" bestFit="1" customWidth="1"/>
    <col min="20" max="20" width="11" bestFit="1" customWidth="1"/>
    <col min="21" max="21" width="9.6640625" bestFit="1" customWidth="1"/>
    <col min="22" max="22" width="10.33203125" bestFit="1" customWidth="1"/>
    <col min="23" max="23" width="11" bestFit="1" customWidth="1"/>
    <col min="24" max="24" width="7.33203125" bestFit="1" customWidth="1"/>
    <col min="25" max="25" width="8.33203125" bestFit="1" customWidth="1"/>
  </cols>
  <sheetData>
    <row r="1" spans="1:25" ht="43.2" x14ac:dyDescent="0.3">
      <c r="A1" s="8" t="s">
        <v>84</v>
      </c>
      <c r="B1" s="8" t="s">
        <v>1</v>
      </c>
      <c r="C1" s="26" t="s">
        <v>130</v>
      </c>
      <c r="D1" s="26" t="s">
        <v>131</v>
      </c>
      <c r="E1" s="26" t="s">
        <v>129</v>
      </c>
      <c r="F1" s="26" t="s">
        <v>132</v>
      </c>
      <c r="G1" s="8" t="s">
        <v>2</v>
      </c>
      <c r="H1" s="8" t="s">
        <v>3</v>
      </c>
      <c r="I1" s="8" t="s">
        <v>4</v>
      </c>
      <c r="J1" s="8" t="s">
        <v>5</v>
      </c>
      <c r="K1" s="8" t="s">
        <v>6</v>
      </c>
      <c r="L1" s="8" t="s">
        <v>7</v>
      </c>
      <c r="M1" s="8" t="s">
        <v>8</v>
      </c>
      <c r="N1" s="8" t="s">
        <v>9</v>
      </c>
      <c r="O1" s="8" t="s">
        <v>10</v>
      </c>
      <c r="P1" s="8" t="s">
        <v>11</v>
      </c>
      <c r="Q1" s="8" t="s">
        <v>12</v>
      </c>
      <c r="R1" s="8" t="s">
        <v>13</v>
      </c>
      <c r="S1" s="8" t="s">
        <v>14</v>
      </c>
      <c r="T1" s="8" t="s">
        <v>15</v>
      </c>
      <c r="U1" s="8" t="s">
        <v>77</v>
      </c>
      <c r="V1" s="8" t="s">
        <v>16</v>
      </c>
      <c r="W1" s="8" t="s">
        <v>17</v>
      </c>
      <c r="X1" s="8" t="s">
        <v>18</v>
      </c>
      <c r="Y1" s="8" t="s">
        <v>19</v>
      </c>
    </row>
    <row r="2" spans="1:25" x14ac:dyDescent="0.3">
      <c r="A2" s="31">
        <v>44562</v>
      </c>
      <c r="B2" s="52">
        <v>0</v>
      </c>
      <c r="C2" s="9">
        <f>AIGUELONGUE!C2+AIGUELONGUE!C3+AIGUELONGUE!C4+AIGUELONGUE!C5</f>
        <v>0</v>
      </c>
      <c r="D2" s="9">
        <f>AIGUELONGUE!D2+AIGUELONGUE!D3+AIGUELONGUE!D4+AIGUELONGUE!D5</f>
        <v>0</v>
      </c>
      <c r="E2" s="9">
        <f>AIGUELONGUE!E2+AIGUELONGUE!E3+AIGUELONGUE!E4+AIGUELONGUE!E5</f>
        <v>0</v>
      </c>
      <c r="F2" s="9">
        <f>AIGUELONGUE!F2+AIGUELONGUE!F3+AIGUELONGUE!F4+AIGUELONGUE!F5</f>
        <v>0</v>
      </c>
      <c r="G2" s="9">
        <f>AIGUELONGUE!G2+AIGUELONGUE!G3+AIGUELONGUE!G4+AIGUELONGUE!G5</f>
        <v>0</v>
      </c>
      <c r="H2" s="9">
        <f>AIGUELONGUE!H2+AIGUELONGUE!H3+AIGUELONGUE!H4+AIGUELONGUE!H5</f>
        <v>0</v>
      </c>
      <c r="I2" s="9">
        <f>AIGUELONGUE!I2+AIGUELONGUE!I3+AIGUELONGUE!I4+AIGUELONGUE!I5</f>
        <v>0</v>
      </c>
      <c r="J2" s="9">
        <f>AIGUELONGUE!J2+AIGUELONGUE!J3+AIGUELONGUE!J4+AIGUELONGUE!J5</f>
        <v>0</v>
      </c>
      <c r="K2" s="9">
        <f>AIGUELONGUE!K2+AIGUELONGUE!K3+AIGUELONGUE!K4+AIGUELONGUE!K5</f>
        <v>0</v>
      </c>
      <c r="L2" s="9">
        <f>AIGUELONGUE!L2+AIGUELONGUE!L3+AIGUELONGUE!L4+AIGUELONGUE!L5</f>
        <v>0</v>
      </c>
      <c r="M2" s="9">
        <f>AIGUELONGUE!M2+AIGUELONGUE!M3+AIGUELONGUE!M4+AIGUELONGUE!M5</f>
        <v>0</v>
      </c>
      <c r="N2" s="9">
        <f>AIGUELONGUE!N2+AIGUELONGUE!N3+AIGUELONGUE!N4+AIGUELONGUE!N5</f>
        <v>0</v>
      </c>
      <c r="O2" s="9">
        <f>AIGUELONGUE!O2+AIGUELONGUE!O3+AIGUELONGUE!O4+AIGUELONGUE!O5</f>
        <v>0</v>
      </c>
      <c r="P2" s="9">
        <f>AIGUELONGUE!P2+AIGUELONGUE!P3+AIGUELONGUE!P4+AIGUELONGUE!P5</f>
        <v>0</v>
      </c>
      <c r="Q2" s="9">
        <f>AIGUELONGUE!Q2+AIGUELONGUE!Q3+AIGUELONGUE!Q4+AIGUELONGUE!Q5</f>
        <v>0</v>
      </c>
      <c r="R2" s="9">
        <f>AIGUELONGUE!R2+AIGUELONGUE!R3+AIGUELONGUE!R4+AIGUELONGUE!R5</f>
        <v>0</v>
      </c>
      <c r="S2" s="9">
        <f>AIGUELONGUE!S2+AIGUELONGUE!S3+AIGUELONGUE!S4+AIGUELONGUE!S5</f>
        <v>0</v>
      </c>
      <c r="T2" s="22">
        <f t="shared" ref="T2:T13" si="0">SUM(C2:S2)-R2</f>
        <v>0</v>
      </c>
      <c r="U2" s="22">
        <f>C2+D2+E2+F2</f>
        <v>0</v>
      </c>
      <c r="V2" s="22">
        <f>K2</f>
        <v>0</v>
      </c>
      <c r="W2" s="22">
        <f>M2+N2</f>
        <v>0</v>
      </c>
      <c r="X2" s="22">
        <f>L2+S2</f>
        <v>0</v>
      </c>
      <c r="Y2" s="22">
        <f>G2+H2+I2+J2+O2+P2+Q2</f>
        <v>0</v>
      </c>
    </row>
    <row r="3" spans="1:25" x14ac:dyDescent="0.3">
      <c r="A3" s="31">
        <v>44593</v>
      </c>
      <c r="B3" s="52">
        <v>0</v>
      </c>
      <c r="C3" s="9">
        <f>AIGUELONGUE!C6+AIGUELONGUE!C7+AIGUELONGUE!C8+AIGUELONGUE!C9</f>
        <v>0</v>
      </c>
      <c r="D3" s="9">
        <f>AIGUELONGUE!D6+AIGUELONGUE!D7+AIGUELONGUE!D8+AIGUELONGUE!D9</f>
        <v>0</v>
      </c>
      <c r="E3" s="9">
        <f>AIGUELONGUE!E6+AIGUELONGUE!E7+AIGUELONGUE!E8+AIGUELONGUE!E9</f>
        <v>0</v>
      </c>
      <c r="F3" s="9">
        <f>AIGUELONGUE!F6+AIGUELONGUE!F7+AIGUELONGUE!F8+AIGUELONGUE!F9</f>
        <v>0</v>
      </c>
      <c r="G3" s="9">
        <f>AIGUELONGUE!G6+AIGUELONGUE!G7+AIGUELONGUE!G8+AIGUELONGUE!G9</f>
        <v>0</v>
      </c>
      <c r="H3" s="9">
        <f>AIGUELONGUE!H6+AIGUELONGUE!H7+AIGUELONGUE!H8+AIGUELONGUE!H9</f>
        <v>0</v>
      </c>
      <c r="I3" s="9">
        <f>AIGUELONGUE!I6+AIGUELONGUE!I7+AIGUELONGUE!I8+AIGUELONGUE!I9</f>
        <v>0</v>
      </c>
      <c r="J3" s="9">
        <f>AIGUELONGUE!J6+AIGUELONGUE!J7+AIGUELONGUE!J8+AIGUELONGUE!J9</f>
        <v>0</v>
      </c>
      <c r="K3" s="9">
        <f>AIGUELONGUE!K6+AIGUELONGUE!K7+AIGUELONGUE!K8+AIGUELONGUE!K9</f>
        <v>0</v>
      </c>
      <c r="L3" s="9">
        <f>AIGUELONGUE!L6+AIGUELONGUE!L7+AIGUELONGUE!L8+AIGUELONGUE!L9</f>
        <v>0</v>
      </c>
      <c r="M3" s="9">
        <f>AIGUELONGUE!M6+AIGUELONGUE!M7+AIGUELONGUE!M8+AIGUELONGUE!M9</f>
        <v>0</v>
      </c>
      <c r="N3" s="9">
        <f>AIGUELONGUE!N6+AIGUELONGUE!N7+AIGUELONGUE!N8+AIGUELONGUE!N9</f>
        <v>0</v>
      </c>
      <c r="O3" s="9">
        <f>AIGUELONGUE!O6+AIGUELONGUE!O7+AIGUELONGUE!O8+AIGUELONGUE!O9</f>
        <v>0</v>
      </c>
      <c r="P3" s="9">
        <f>AIGUELONGUE!P6+AIGUELONGUE!P7+AIGUELONGUE!P8+AIGUELONGUE!P9</f>
        <v>0</v>
      </c>
      <c r="Q3" s="9">
        <f>AIGUELONGUE!Q6+AIGUELONGUE!Q7+AIGUELONGUE!Q8+AIGUELONGUE!Q9</f>
        <v>0</v>
      </c>
      <c r="R3" s="9">
        <f>AIGUELONGUE!R6+AIGUELONGUE!R7+AIGUELONGUE!R8+AIGUELONGUE!R9</f>
        <v>0</v>
      </c>
      <c r="S3" s="9">
        <f>AIGUELONGUE!S6+AIGUELONGUE!S7+AIGUELONGUE!S8+AIGUELONGUE!S9</f>
        <v>0</v>
      </c>
      <c r="T3" s="22">
        <f t="shared" si="0"/>
        <v>0</v>
      </c>
      <c r="U3" s="22">
        <f t="shared" ref="U3:U13" si="1">C3+D3+E3+F3</f>
        <v>0</v>
      </c>
      <c r="V3" s="22">
        <f t="shared" ref="V3:V13" si="2">K3</f>
        <v>0</v>
      </c>
      <c r="W3" s="22">
        <f t="shared" ref="W3:W13" si="3">M3+N3</f>
        <v>0</v>
      </c>
      <c r="X3" s="22">
        <f t="shared" ref="X3:X13" si="4">L3+S3</f>
        <v>0</v>
      </c>
      <c r="Y3" s="22">
        <f t="shared" ref="Y3:Y13" si="5">G3+H3+I3+J3+O3+P3+Q3</f>
        <v>0</v>
      </c>
    </row>
    <row r="4" spans="1:25" x14ac:dyDescent="0.3">
      <c r="A4" s="31">
        <v>44621</v>
      </c>
      <c r="B4" s="52">
        <v>143</v>
      </c>
      <c r="C4" s="9">
        <f>AIGUELONGUE!C10+AIGUELONGUE!C11+AIGUELONGUE!C12+AIGUELONGUE!C13</f>
        <v>74</v>
      </c>
      <c r="D4" s="9">
        <f>AIGUELONGUE!D10+AIGUELONGUE!D11+AIGUELONGUE!D12+AIGUELONGUE!D13</f>
        <v>7</v>
      </c>
      <c r="E4" s="9">
        <f>AIGUELONGUE!E10+AIGUELONGUE!E11+AIGUELONGUE!E12+AIGUELONGUE!E13</f>
        <v>84</v>
      </c>
      <c r="F4" s="9">
        <f>AIGUELONGUE!F10+AIGUELONGUE!F11+AIGUELONGUE!F12+AIGUELONGUE!F13</f>
        <v>9</v>
      </c>
      <c r="G4" s="9">
        <f>AIGUELONGUE!G10+AIGUELONGUE!G11+AIGUELONGUE!G12+AIGUELONGUE!G13</f>
        <v>1</v>
      </c>
      <c r="H4" s="9">
        <f>AIGUELONGUE!H10+AIGUELONGUE!H11+AIGUELONGUE!H12+AIGUELONGUE!H13</f>
        <v>5</v>
      </c>
      <c r="I4" s="9">
        <f>AIGUELONGUE!I10+AIGUELONGUE!I11+AIGUELONGUE!I12+AIGUELONGUE!I13</f>
        <v>1</v>
      </c>
      <c r="J4" s="9">
        <f>AIGUELONGUE!J10+AIGUELONGUE!J11+AIGUELONGUE!J12+AIGUELONGUE!J13</f>
        <v>0</v>
      </c>
      <c r="K4" s="9">
        <f>AIGUELONGUE!K10+AIGUELONGUE!K11+AIGUELONGUE!K12+AIGUELONGUE!K13</f>
        <v>25</v>
      </c>
      <c r="L4" s="9">
        <f>AIGUELONGUE!L10+AIGUELONGUE!L11+AIGUELONGUE!L12+AIGUELONGUE!L13</f>
        <v>0</v>
      </c>
      <c r="M4" s="9">
        <f>AIGUELONGUE!M10+AIGUELONGUE!M11+AIGUELONGUE!M12+AIGUELONGUE!M13</f>
        <v>0</v>
      </c>
      <c r="N4" s="9">
        <f>AIGUELONGUE!N10+AIGUELONGUE!N11+AIGUELONGUE!N12+AIGUELONGUE!N13</f>
        <v>0</v>
      </c>
      <c r="O4" s="9">
        <f>AIGUELONGUE!O10+AIGUELONGUE!O11+AIGUELONGUE!O12+AIGUELONGUE!O13</f>
        <v>0</v>
      </c>
      <c r="P4" s="9">
        <f>AIGUELONGUE!P10+AIGUELONGUE!P11+AIGUELONGUE!P12+AIGUELONGUE!P13</f>
        <v>0</v>
      </c>
      <c r="Q4" s="9">
        <f>AIGUELONGUE!Q10+AIGUELONGUE!Q11+AIGUELONGUE!Q12+AIGUELONGUE!Q13</f>
        <v>0</v>
      </c>
      <c r="R4" s="9">
        <f>AIGUELONGUE!R10+AIGUELONGUE!R11+AIGUELONGUE!R12+AIGUELONGUE!R13</f>
        <v>75</v>
      </c>
      <c r="S4" s="9">
        <f>AIGUELONGUE!S10+AIGUELONGUE!S11+AIGUELONGUE!S12+AIGUELONGUE!S13</f>
        <v>0</v>
      </c>
      <c r="T4" s="22">
        <f t="shared" si="0"/>
        <v>206</v>
      </c>
      <c r="U4" s="22">
        <f t="shared" si="1"/>
        <v>174</v>
      </c>
      <c r="V4" s="22">
        <f t="shared" si="2"/>
        <v>25</v>
      </c>
      <c r="W4" s="22">
        <f t="shared" si="3"/>
        <v>0</v>
      </c>
      <c r="X4" s="22">
        <f t="shared" si="4"/>
        <v>0</v>
      </c>
      <c r="Y4" s="22">
        <f t="shared" si="5"/>
        <v>7</v>
      </c>
    </row>
    <row r="5" spans="1:25" x14ac:dyDescent="0.3">
      <c r="A5" s="31">
        <v>44652</v>
      </c>
      <c r="B5" s="52">
        <v>666</v>
      </c>
      <c r="C5" s="9">
        <f>AIGUELONGUE!C14+AIGUELONGUE!C15+AIGUELONGUE!C16+AIGUELONGUE!C17+AIGUELONGUE!C18</f>
        <v>201</v>
      </c>
      <c r="D5" s="9">
        <f>AIGUELONGUE!D14+AIGUELONGUE!D15+AIGUELONGUE!D16+AIGUELONGUE!D17+AIGUELONGUE!D18</f>
        <v>97</v>
      </c>
      <c r="E5" s="9">
        <f>AIGUELONGUE!E14+AIGUELONGUE!E15+AIGUELONGUE!E16+AIGUELONGUE!E17+AIGUELONGUE!E18</f>
        <v>215</v>
      </c>
      <c r="F5" s="9">
        <f>AIGUELONGUE!F14+AIGUELONGUE!F15+AIGUELONGUE!F16+AIGUELONGUE!F17+AIGUELONGUE!F18</f>
        <v>107</v>
      </c>
      <c r="G5" s="9">
        <f>AIGUELONGUE!G14+AIGUELONGUE!G15+AIGUELONGUE!G16+AIGUELONGUE!G17+AIGUELONGUE!G18</f>
        <v>5</v>
      </c>
      <c r="H5" s="9">
        <f>AIGUELONGUE!H14+AIGUELONGUE!H15+AIGUELONGUE!H16+AIGUELONGUE!H17+AIGUELONGUE!H18</f>
        <v>42</v>
      </c>
      <c r="I5" s="9">
        <f>AIGUELONGUE!I14+AIGUELONGUE!I15+AIGUELONGUE!I16+AIGUELONGUE!I17+AIGUELONGUE!I18</f>
        <v>1</v>
      </c>
      <c r="J5" s="9">
        <f>AIGUELONGUE!J14+AIGUELONGUE!J15+AIGUELONGUE!J16+AIGUELONGUE!J17+AIGUELONGUE!J18</f>
        <v>0</v>
      </c>
      <c r="K5" s="9">
        <f>AIGUELONGUE!K14+AIGUELONGUE!K15+AIGUELONGUE!K16+AIGUELONGUE!K17+AIGUELONGUE!K18</f>
        <v>37</v>
      </c>
      <c r="L5" s="9">
        <f>AIGUELONGUE!L14+AIGUELONGUE!L15+AIGUELONGUE!L16+AIGUELONGUE!L17+AIGUELONGUE!L18</f>
        <v>0</v>
      </c>
      <c r="M5" s="9">
        <f>AIGUELONGUE!M14+AIGUELONGUE!M15+AIGUELONGUE!M16+AIGUELONGUE!M17+AIGUELONGUE!M18</f>
        <v>0</v>
      </c>
      <c r="N5" s="9">
        <f>AIGUELONGUE!N14+AIGUELONGUE!N15+AIGUELONGUE!N16+AIGUELONGUE!N17+AIGUELONGUE!N18</f>
        <v>0</v>
      </c>
      <c r="O5" s="9">
        <f>AIGUELONGUE!O14+AIGUELONGUE!O15+AIGUELONGUE!O16+AIGUELONGUE!O17+AIGUELONGUE!O18</f>
        <v>0</v>
      </c>
      <c r="P5" s="9">
        <f>AIGUELONGUE!P14+AIGUELONGUE!P15+AIGUELONGUE!P16+AIGUELONGUE!P17+AIGUELONGUE!P18</f>
        <v>0</v>
      </c>
      <c r="Q5" s="9">
        <f>AIGUELONGUE!Q14+AIGUELONGUE!Q15+AIGUELONGUE!Q16+AIGUELONGUE!Q17+AIGUELONGUE!Q18</f>
        <v>0</v>
      </c>
      <c r="R5" s="9">
        <f>AIGUELONGUE!R14+AIGUELONGUE!R15+AIGUELONGUE!R16+AIGUELONGUE!R17+AIGUELONGUE!R18</f>
        <v>289</v>
      </c>
      <c r="S5" s="9">
        <f>AIGUELONGUE!S14+AIGUELONGUE!S15+AIGUELONGUE!S16+AIGUELONGUE!S17+AIGUELONGUE!S18</f>
        <v>0</v>
      </c>
      <c r="T5" s="22">
        <f t="shared" si="0"/>
        <v>705</v>
      </c>
      <c r="U5" s="22">
        <f t="shared" si="1"/>
        <v>620</v>
      </c>
      <c r="V5" s="22">
        <f t="shared" si="2"/>
        <v>37</v>
      </c>
      <c r="W5" s="22">
        <f t="shared" si="3"/>
        <v>0</v>
      </c>
      <c r="X5" s="22">
        <f t="shared" si="4"/>
        <v>0</v>
      </c>
      <c r="Y5" s="22">
        <f t="shared" si="5"/>
        <v>48</v>
      </c>
    </row>
    <row r="6" spans="1:25" x14ac:dyDescent="0.3">
      <c r="A6" s="31">
        <v>44682</v>
      </c>
      <c r="B6" s="52">
        <v>616</v>
      </c>
      <c r="C6" s="9">
        <f>AIGUELONGUE!C19+AIGUELONGUE!C20+AIGUELONGUE!C21+AIGUELONGUE!C22</f>
        <v>177</v>
      </c>
      <c r="D6" s="9">
        <f>AIGUELONGUE!D19+AIGUELONGUE!D20+AIGUELONGUE!D21+AIGUELONGUE!D22</f>
        <v>135</v>
      </c>
      <c r="E6" s="9">
        <f>AIGUELONGUE!E19+AIGUELONGUE!E20+AIGUELONGUE!E21+AIGUELONGUE!E22</f>
        <v>179</v>
      </c>
      <c r="F6" s="9">
        <f>AIGUELONGUE!F19+AIGUELONGUE!F20+AIGUELONGUE!F21+AIGUELONGUE!F22</f>
        <v>128</v>
      </c>
      <c r="G6" s="9">
        <f>AIGUELONGUE!G19+AIGUELONGUE!G20+AIGUELONGUE!G21+AIGUELONGUE!G22</f>
        <v>19</v>
      </c>
      <c r="H6" s="9">
        <f>AIGUELONGUE!H19+AIGUELONGUE!H20+AIGUELONGUE!H21+AIGUELONGUE!H22</f>
        <v>29</v>
      </c>
      <c r="I6" s="9">
        <f>AIGUELONGUE!I19+AIGUELONGUE!I20+AIGUELONGUE!I21+AIGUELONGUE!I22</f>
        <v>12</v>
      </c>
      <c r="J6" s="9">
        <f>AIGUELONGUE!J19+AIGUELONGUE!J20+AIGUELONGUE!J21+AIGUELONGUE!J22</f>
        <v>0</v>
      </c>
      <c r="K6" s="9">
        <f>AIGUELONGUE!K19+AIGUELONGUE!K20+AIGUELONGUE!K21+AIGUELONGUE!K22</f>
        <v>40</v>
      </c>
      <c r="L6" s="9">
        <f>AIGUELONGUE!L19+AIGUELONGUE!L20+AIGUELONGUE!L21+AIGUELONGUE!L22</f>
        <v>0</v>
      </c>
      <c r="M6" s="9">
        <f>AIGUELONGUE!M19+AIGUELONGUE!M20+AIGUELONGUE!M21+AIGUELONGUE!M22</f>
        <v>0</v>
      </c>
      <c r="N6" s="9">
        <f>AIGUELONGUE!N19+AIGUELONGUE!N20+AIGUELONGUE!N21+AIGUELONGUE!N22</f>
        <v>0</v>
      </c>
      <c r="O6" s="9">
        <f>AIGUELONGUE!O19+AIGUELONGUE!O20+AIGUELONGUE!O21+AIGUELONGUE!O22</f>
        <v>0</v>
      </c>
      <c r="P6" s="9">
        <f>AIGUELONGUE!P19+AIGUELONGUE!P20+AIGUELONGUE!P21+AIGUELONGUE!P22</f>
        <v>0</v>
      </c>
      <c r="Q6" s="9">
        <f>AIGUELONGUE!Q19+AIGUELONGUE!Q20+AIGUELONGUE!Q21+AIGUELONGUE!Q22</f>
        <v>0</v>
      </c>
      <c r="R6" s="9">
        <f>AIGUELONGUE!R19+AIGUELONGUE!R20+AIGUELONGUE!R21+AIGUELONGUE!R22</f>
        <v>236</v>
      </c>
      <c r="S6" s="9">
        <f>AIGUELONGUE!S19+AIGUELONGUE!S20+AIGUELONGUE!S21+AIGUELONGUE!S22</f>
        <v>0</v>
      </c>
      <c r="T6" s="22">
        <f t="shared" si="0"/>
        <v>719</v>
      </c>
      <c r="U6" s="22">
        <f t="shared" si="1"/>
        <v>619</v>
      </c>
      <c r="V6" s="22">
        <f t="shared" si="2"/>
        <v>40</v>
      </c>
      <c r="W6" s="22">
        <f t="shared" si="3"/>
        <v>0</v>
      </c>
      <c r="X6" s="22">
        <f t="shared" si="4"/>
        <v>0</v>
      </c>
      <c r="Y6" s="22">
        <f t="shared" si="5"/>
        <v>60</v>
      </c>
    </row>
    <row r="7" spans="1:25" x14ac:dyDescent="0.3">
      <c r="A7" s="31">
        <v>44713</v>
      </c>
      <c r="B7" s="52">
        <v>756</v>
      </c>
      <c r="C7" s="9">
        <f>AIGUELONGUE!C23+AIGUELONGUE!C24+AIGUELONGUE!C25+AIGUELONGUE!C26</f>
        <v>196</v>
      </c>
      <c r="D7" s="9">
        <f>AIGUELONGUE!D23+AIGUELONGUE!D24+AIGUELONGUE!D25+AIGUELONGUE!D26</f>
        <v>134</v>
      </c>
      <c r="E7" s="9">
        <f>AIGUELONGUE!E23+AIGUELONGUE!E24+AIGUELONGUE!E25+AIGUELONGUE!E26</f>
        <v>184</v>
      </c>
      <c r="F7" s="9">
        <f>AIGUELONGUE!F23+AIGUELONGUE!F24+AIGUELONGUE!F25+AIGUELONGUE!F26</f>
        <v>152</v>
      </c>
      <c r="G7" s="9">
        <f>AIGUELONGUE!G23+AIGUELONGUE!G24+AIGUELONGUE!G25+AIGUELONGUE!G26</f>
        <v>13</v>
      </c>
      <c r="H7" s="9">
        <f>AIGUELONGUE!H23+AIGUELONGUE!H24+AIGUELONGUE!H25+AIGUELONGUE!H26</f>
        <v>41</v>
      </c>
      <c r="I7" s="9">
        <f>AIGUELONGUE!I23+AIGUELONGUE!I24+AIGUELONGUE!I25+AIGUELONGUE!I26</f>
        <v>12</v>
      </c>
      <c r="J7" s="9">
        <f>AIGUELONGUE!J23+AIGUELONGUE!J24+AIGUELONGUE!J25+AIGUELONGUE!J26</f>
        <v>0</v>
      </c>
      <c r="K7" s="9">
        <f>AIGUELONGUE!K23+AIGUELONGUE!K24+AIGUELONGUE!K25+AIGUELONGUE!K26</f>
        <v>71</v>
      </c>
      <c r="L7" s="9">
        <f>AIGUELONGUE!L23+AIGUELONGUE!L24+AIGUELONGUE!L25+AIGUELONGUE!L26</f>
        <v>0</v>
      </c>
      <c r="M7" s="9">
        <f>AIGUELONGUE!M23+AIGUELONGUE!M24+AIGUELONGUE!M25+AIGUELONGUE!M26</f>
        <v>0</v>
      </c>
      <c r="N7" s="9">
        <f>AIGUELONGUE!N23+AIGUELONGUE!N24+AIGUELONGUE!N25+AIGUELONGUE!N26</f>
        <v>0</v>
      </c>
      <c r="O7" s="9">
        <f>AIGUELONGUE!O23+AIGUELONGUE!O24+AIGUELONGUE!O25+AIGUELONGUE!O26</f>
        <v>0</v>
      </c>
      <c r="P7" s="9">
        <f>AIGUELONGUE!P23+AIGUELONGUE!P24+AIGUELONGUE!P25+AIGUELONGUE!P26</f>
        <v>0</v>
      </c>
      <c r="Q7" s="9">
        <f>AIGUELONGUE!Q23+AIGUELONGUE!Q24+AIGUELONGUE!Q25+AIGUELONGUE!Q26</f>
        <v>0</v>
      </c>
      <c r="R7" s="9">
        <f>AIGUELONGUE!R23+AIGUELONGUE!R24+AIGUELONGUE!R25+AIGUELONGUE!R26</f>
        <v>244</v>
      </c>
      <c r="S7" s="9">
        <f>AIGUELONGUE!S23+AIGUELONGUE!S24+AIGUELONGUE!S25+AIGUELONGUE!S26</f>
        <v>0</v>
      </c>
      <c r="T7" s="22">
        <f t="shared" si="0"/>
        <v>803</v>
      </c>
      <c r="U7" s="22">
        <f t="shared" si="1"/>
        <v>666</v>
      </c>
      <c r="V7" s="22">
        <f t="shared" si="2"/>
        <v>71</v>
      </c>
      <c r="W7" s="22">
        <f t="shared" si="3"/>
        <v>0</v>
      </c>
      <c r="X7" s="22">
        <f t="shared" si="4"/>
        <v>0</v>
      </c>
      <c r="Y7" s="22">
        <f t="shared" si="5"/>
        <v>66</v>
      </c>
    </row>
    <row r="8" spans="1:25" x14ac:dyDescent="0.3">
      <c r="A8" s="31">
        <v>44743</v>
      </c>
      <c r="B8" s="52">
        <v>433</v>
      </c>
      <c r="C8" s="9">
        <f>AIGUELONGUE!C27+AIGUELONGUE!C28+AIGUELONGUE!C29+AIGUELONGUE!C30+AIGUELONGUE!C31</f>
        <v>76</v>
      </c>
      <c r="D8" s="9">
        <f>AIGUELONGUE!D27+AIGUELONGUE!D28+AIGUELONGUE!D29+AIGUELONGUE!D30+AIGUELONGUE!D31</f>
        <v>117</v>
      </c>
      <c r="E8" s="9">
        <f>AIGUELONGUE!E27+AIGUELONGUE!E28+AIGUELONGUE!E29+AIGUELONGUE!E30+AIGUELONGUE!E31</f>
        <v>54</v>
      </c>
      <c r="F8" s="9">
        <f>AIGUELONGUE!F27+AIGUELONGUE!F28+AIGUELONGUE!F29+AIGUELONGUE!F30+AIGUELONGUE!F31</f>
        <v>116</v>
      </c>
      <c r="G8" s="9">
        <f>AIGUELONGUE!G27+AIGUELONGUE!G28+AIGUELONGUE!G29+AIGUELONGUE!G30+AIGUELONGUE!G31</f>
        <v>8</v>
      </c>
      <c r="H8" s="9">
        <f>AIGUELONGUE!H27+AIGUELONGUE!H28+AIGUELONGUE!H29+AIGUELONGUE!H30+AIGUELONGUE!H31</f>
        <v>17</v>
      </c>
      <c r="I8" s="9">
        <f>AIGUELONGUE!I27+AIGUELONGUE!I28+AIGUELONGUE!I29+AIGUELONGUE!I30+AIGUELONGUE!I31</f>
        <v>11</v>
      </c>
      <c r="J8" s="9">
        <f>AIGUELONGUE!J27+AIGUELONGUE!J28+AIGUELONGUE!J29+AIGUELONGUE!J30+AIGUELONGUE!J31</f>
        <v>0</v>
      </c>
      <c r="K8" s="9">
        <f>AIGUELONGUE!K27+AIGUELONGUE!K28+AIGUELONGUE!K29+AIGUELONGUE!K30+AIGUELONGUE!K31</f>
        <v>12</v>
      </c>
      <c r="L8" s="9">
        <f>AIGUELONGUE!L27+AIGUELONGUE!L28+AIGUELONGUE!L29+AIGUELONGUE!L30+AIGUELONGUE!L31</f>
        <v>0</v>
      </c>
      <c r="M8" s="9">
        <f>AIGUELONGUE!M27+AIGUELONGUE!M28+AIGUELONGUE!M29+AIGUELONGUE!M30+AIGUELONGUE!M31</f>
        <v>0</v>
      </c>
      <c r="N8" s="9">
        <f>AIGUELONGUE!N27+AIGUELONGUE!N28+AIGUELONGUE!N29+AIGUELONGUE!N30+AIGUELONGUE!N31</f>
        <v>0</v>
      </c>
      <c r="O8" s="9">
        <f>AIGUELONGUE!O27+AIGUELONGUE!O28+AIGUELONGUE!O29+AIGUELONGUE!O30+AIGUELONGUE!O31</f>
        <v>0</v>
      </c>
      <c r="P8" s="9">
        <f>AIGUELONGUE!P27+AIGUELONGUE!P28+AIGUELONGUE!P29+AIGUELONGUE!P30+AIGUELONGUE!P31</f>
        <v>0</v>
      </c>
      <c r="Q8" s="9">
        <f>AIGUELONGUE!Q27+AIGUELONGUE!Q28+AIGUELONGUE!Q29+AIGUELONGUE!Q30+AIGUELONGUE!Q31</f>
        <v>0</v>
      </c>
      <c r="R8" s="9">
        <f>AIGUELONGUE!R27+AIGUELONGUE!R28+AIGUELONGUE!R29+AIGUELONGUE!R30+AIGUELONGUE!R31</f>
        <v>116</v>
      </c>
      <c r="S8" s="9">
        <f>AIGUELONGUE!S27+AIGUELONGUE!S28+AIGUELONGUE!S29+AIGUELONGUE!S30+AIGUELONGUE!S31</f>
        <v>0</v>
      </c>
      <c r="T8" s="22">
        <f t="shared" si="0"/>
        <v>411</v>
      </c>
      <c r="U8" s="22">
        <f t="shared" si="1"/>
        <v>363</v>
      </c>
      <c r="V8" s="22">
        <f t="shared" si="2"/>
        <v>12</v>
      </c>
      <c r="W8" s="22">
        <f t="shared" si="3"/>
        <v>0</v>
      </c>
      <c r="X8" s="22">
        <f t="shared" si="4"/>
        <v>0</v>
      </c>
      <c r="Y8" s="22">
        <f t="shared" si="5"/>
        <v>36</v>
      </c>
    </row>
    <row r="9" spans="1:25" x14ac:dyDescent="0.3">
      <c r="A9" s="31">
        <v>44774</v>
      </c>
      <c r="B9" s="52">
        <v>0</v>
      </c>
      <c r="C9" s="9">
        <f>AIGUELONGUE!C32+AIGUELONGUE!C33+AIGUELONGUE!C34+AIGUELONGUE!C35</f>
        <v>0</v>
      </c>
      <c r="D9" s="9">
        <f>AIGUELONGUE!D32+AIGUELONGUE!D33+AIGUELONGUE!D34+AIGUELONGUE!D35</f>
        <v>107</v>
      </c>
      <c r="E9" s="9">
        <f>AIGUELONGUE!E32+AIGUELONGUE!E33+AIGUELONGUE!E34+AIGUELONGUE!E35</f>
        <v>0</v>
      </c>
      <c r="F9" s="9">
        <f>AIGUELONGUE!F32+AIGUELONGUE!F33+AIGUELONGUE!F34+AIGUELONGUE!F35</f>
        <v>102</v>
      </c>
      <c r="G9" s="9">
        <f>AIGUELONGUE!G32+AIGUELONGUE!G33+AIGUELONGUE!G34+AIGUELONGUE!G35</f>
        <v>0</v>
      </c>
      <c r="H9" s="9">
        <f>AIGUELONGUE!H32+AIGUELONGUE!H33+AIGUELONGUE!H34+AIGUELONGUE!H35</f>
        <v>0</v>
      </c>
      <c r="I9" s="9">
        <f>AIGUELONGUE!I32+AIGUELONGUE!I33+AIGUELONGUE!I34+AIGUELONGUE!I35</f>
        <v>0</v>
      </c>
      <c r="J9" s="9">
        <f>AIGUELONGUE!J32+AIGUELONGUE!J33+AIGUELONGUE!J34+AIGUELONGUE!J35</f>
        <v>0</v>
      </c>
      <c r="K9" s="9">
        <f>AIGUELONGUE!K32+AIGUELONGUE!K33+AIGUELONGUE!K34+AIGUELONGUE!K35</f>
        <v>0</v>
      </c>
      <c r="L9" s="9">
        <f>AIGUELONGUE!L32+AIGUELONGUE!L33+AIGUELONGUE!L34+AIGUELONGUE!L35</f>
        <v>0</v>
      </c>
      <c r="M9" s="9">
        <f>AIGUELONGUE!M32+AIGUELONGUE!M33+AIGUELONGUE!M34+AIGUELONGUE!M35</f>
        <v>0</v>
      </c>
      <c r="N9" s="9">
        <f>AIGUELONGUE!N32+AIGUELONGUE!N33+AIGUELONGUE!N34+AIGUELONGUE!N35</f>
        <v>0</v>
      </c>
      <c r="O9" s="9">
        <f>AIGUELONGUE!O32+AIGUELONGUE!O33+AIGUELONGUE!O34+AIGUELONGUE!O35</f>
        <v>0</v>
      </c>
      <c r="P9" s="9">
        <f>AIGUELONGUE!P32+AIGUELONGUE!P33+AIGUELONGUE!P34+AIGUELONGUE!P35</f>
        <v>0</v>
      </c>
      <c r="Q9" s="9">
        <f>AIGUELONGUE!Q32+AIGUELONGUE!Q33+AIGUELONGUE!Q34+AIGUELONGUE!Q35</f>
        <v>0</v>
      </c>
      <c r="R9" s="9">
        <f>AIGUELONGUE!R32+AIGUELONGUE!R33+AIGUELONGUE!R34+AIGUELONGUE!R35</f>
        <v>0</v>
      </c>
      <c r="S9" s="9">
        <f>AIGUELONGUE!S32+AIGUELONGUE!S33+AIGUELONGUE!S34+AIGUELONGUE!S35</f>
        <v>0</v>
      </c>
      <c r="T9" s="22">
        <f t="shared" si="0"/>
        <v>209</v>
      </c>
      <c r="U9" s="22">
        <f t="shared" si="1"/>
        <v>209</v>
      </c>
      <c r="V9" s="22">
        <f t="shared" si="2"/>
        <v>0</v>
      </c>
      <c r="W9" s="22">
        <f t="shared" si="3"/>
        <v>0</v>
      </c>
      <c r="X9" s="22">
        <f t="shared" si="4"/>
        <v>0</v>
      </c>
      <c r="Y9" s="22">
        <f t="shared" si="5"/>
        <v>0</v>
      </c>
    </row>
    <row r="10" spans="1:25" x14ac:dyDescent="0.3">
      <c r="A10" s="31">
        <v>44805</v>
      </c>
      <c r="B10" s="52">
        <v>962</v>
      </c>
      <c r="C10" s="9">
        <f>AIGUELONGUE!C36+AIGUELONGUE!C37+AIGUELONGUE!C38+AIGUELONGUE!C39+AIGUELONGUE!C40</f>
        <v>268</v>
      </c>
      <c r="D10" s="9">
        <f>AIGUELONGUE!D36+AIGUELONGUE!D37+AIGUELONGUE!D38+AIGUELONGUE!D39+AIGUELONGUE!D40</f>
        <v>162</v>
      </c>
      <c r="E10" s="9">
        <f>AIGUELONGUE!E36+AIGUELONGUE!E37+AIGUELONGUE!E38+AIGUELONGUE!E39+AIGUELONGUE!E40</f>
        <v>217</v>
      </c>
      <c r="F10" s="9">
        <f>AIGUELONGUE!F36+AIGUELONGUE!F37+AIGUELONGUE!F38+AIGUELONGUE!F39+AIGUELONGUE!F40</f>
        <v>103</v>
      </c>
      <c r="G10" s="9">
        <f>AIGUELONGUE!G36+AIGUELONGUE!G37+AIGUELONGUE!G38+AIGUELONGUE!G39+AIGUELONGUE!G40</f>
        <v>24</v>
      </c>
      <c r="H10" s="9">
        <f>AIGUELONGUE!H36+AIGUELONGUE!H37+AIGUELONGUE!H38+AIGUELONGUE!H39+AIGUELONGUE!H40</f>
        <v>54</v>
      </c>
      <c r="I10" s="9">
        <f>AIGUELONGUE!I36+AIGUELONGUE!I37+AIGUELONGUE!I38+AIGUELONGUE!I39+AIGUELONGUE!I40</f>
        <v>11</v>
      </c>
      <c r="J10" s="9">
        <f>AIGUELONGUE!J36+AIGUELONGUE!J37+AIGUELONGUE!J38+AIGUELONGUE!J39+AIGUELONGUE!J40</f>
        <v>0</v>
      </c>
      <c r="K10" s="9">
        <f>AIGUELONGUE!K36+AIGUELONGUE!K37+AIGUELONGUE!K38+AIGUELONGUE!K39+AIGUELONGUE!K40</f>
        <v>49</v>
      </c>
      <c r="L10" s="9">
        <f>AIGUELONGUE!L36+AIGUELONGUE!L37+AIGUELONGUE!L38+AIGUELONGUE!L39+AIGUELONGUE!L40</f>
        <v>0</v>
      </c>
      <c r="M10" s="9">
        <f>AIGUELONGUE!M36+AIGUELONGUE!M37+AIGUELONGUE!M38+AIGUELONGUE!M39+AIGUELONGUE!M40</f>
        <v>0</v>
      </c>
      <c r="N10" s="9">
        <f>AIGUELONGUE!N36+AIGUELONGUE!N37+AIGUELONGUE!N38+AIGUELONGUE!N39+AIGUELONGUE!N40</f>
        <v>0</v>
      </c>
      <c r="O10" s="9">
        <f>AIGUELONGUE!O36+AIGUELONGUE!O37+AIGUELONGUE!O38+AIGUELONGUE!O39+AIGUELONGUE!O40</f>
        <v>0</v>
      </c>
      <c r="P10" s="9">
        <f>AIGUELONGUE!P36+AIGUELONGUE!P37+AIGUELONGUE!P38+AIGUELONGUE!P39+AIGUELONGUE!P40</f>
        <v>0</v>
      </c>
      <c r="Q10" s="9">
        <f>AIGUELONGUE!Q36+AIGUELONGUE!Q37+AIGUELONGUE!Q38+AIGUELONGUE!Q39+AIGUELONGUE!Q40</f>
        <v>0</v>
      </c>
      <c r="R10" s="9">
        <f>AIGUELONGUE!R36+AIGUELONGUE!R37+AIGUELONGUE!R38+AIGUELONGUE!R39+AIGUELONGUE!R40</f>
        <v>954</v>
      </c>
      <c r="S10" s="9">
        <f>AIGUELONGUE!S36+AIGUELONGUE!S37+AIGUELONGUE!S38+AIGUELONGUE!S39+AIGUELONGUE!S40</f>
        <v>0</v>
      </c>
      <c r="T10" s="22">
        <f t="shared" si="0"/>
        <v>888</v>
      </c>
      <c r="U10" s="22">
        <f t="shared" si="1"/>
        <v>750</v>
      </c>
      <c r="V10" s="22">
        <f t="shared" si="2"/>
        <v>49</v>
      </c>
      <c r="W10" s="22">
        <f t="shared" si="3"/>
        <v>0</v>
      </c>
      <c r="X10" s="22">
        <f t="shared" si="4"/>
        <v>0</v>
      </c>
      <c r="Y10" s="22">
        <f t="shared" si="5"/>
        <v>89</v>
      </c>
    </row>
    <row r="11" spans="1:25" x14ac:dyDescent="0.3">
      <c r="A11" s="31">
        <v>44835</v>
      </c>
      <c r="B11" s="52">
        <v>658</v>
      </c>
      <c r="C11" s="9">
        <f>AIGUELONGUE!C41+AIGUELONGUE!C42+AIGUELONGUE!C43+AIGUELONGUE!C44</f>
        <v>143</v>
      </c>
      <c r="D11" s="9">
        <f>AIGUELONGUE!D41+AIGUELONGUE!D42+AIGUELONGUE!D43+AIGUELONGUE!D44</f>
        <v>101</v>
      </c>
      <c r="E11" s="9">
        <f>AIGUELONGUE!E41+AIGUELONGUE!E42+AIGUELONGUE!E43+AIGUELONGUE!E44</f>
        <v>129</v>
      </c>
      <c r="F11" s="9">
        <f>AIGUELONGUE!F41+AIGUELONGUE!F42+AIGUELONGUE!F43+AIGUELONGUE!F44</f>
        <v>101</v>
      </c>
      <c r="G11" s="9">
        <f>AIGUELONGUE!G41+AIGUELONGUE!G42+AIGUELONGUE!G43+AIGUELONGUE!G44</f>
        <v>6</v>
      </c>
      <c r="H11" s="9">
        <f>AIGUELONGUE!H41+AIGUELONGUE!H42+AIGUELONGUE!H43+AIGUELONGUE!H44</f>
        <v>25</v>
      </c>
      <c r="I11" s="9">
        <f>AIGUELONGUE!I41+AIGUELONGUE!I42+AIGUELONGUE!I43+AIGUELONGUE!I44</f>
        <v>7</v>
      </c>
      <c r="J11" s="9">
        <f>AIGUELONGUE!J41+AIGUELONGUE!J42+AIGUELONGUE!J43+AIGUELONGUE!J44</f>
        <v>0</v>
      </c>
      <c r="K11" s="9">
        <f>AIGUELONGUE!K41+AIGUELONGUE!K42+AIGUELONGUE!K43+AIGUELONGUE!K44</f>
        <v>47</v>
      </c>
      <c r="L11" s="9">
        <f>AIGUELONGUE!L41+AIGUELONGUE!L42+AIGUELONGUE!L43+AIGUELONGUE!L44</f>
        <v>0</v>
      </c>
      <c r="M11" s="9">
        <f>AIGUELONGUE!M41+AIGUELONGUE!M42+AIGUELONGUE!M43+AIGUELONGUE!M44</f>
        <v>0</v>
      </c>
      <c r="N11" s="9">
        <f>AIGUELONGUE!N41+AIGUELONGUE!N42+AIGUELONGUE!N43+AIGUELONGUE!N44</f>
        <v>0</v>
      </c>
      <c r="O11" s="9">
        <f>AIGUELONGUE!O41+AIGUELONGUE!O42+AIGUELONGUE!O43+AIGUELONGUE!O44</f>
        <v>0</v>
      </c>
      <c r="P11" s="9">
        <f>AIGUELONGUE!P41+AIGUELONGUE!P42+AIGUELONGUE!P43+AIGUELONGUE!P44</f>
        <v>0</v>
      </c>
      <c r="Q11" s="9">
        <f>AIGUELONGUE!Q41+AIGUELONGUE!Q42+AIGUELONGUE!Q43+AIGUELONGUE!Q44</f>
        <v>0</v>
      </c>
      <c r="R11" s="9">
        <f>AIGUELONGUE!R41+AIGUELONGUE!R42+AIGUELONGUE!R43+AIGUELONGUE!R44</f>
        <v>745</v>
      </c>
      <c r="S11" s="9">
        <f>AIGUELONGUE!S41+AIGUELONGUE!S42+AIGUELONGUE!S43+AIGUELONGUE!S44</f>
        <v>0</v>
      </c>
      <c r="T11" s="22">
        <f t="shared" si="0"/>
        <v>559</v>
      </c>
      <c r="U11" s="22">
        <f t="shared" si="1"/>
        <v>474</v>
      </c>
      <c r="V11" s="22">
        <f t="shared" si="2"/>
        <v>47</v>
      </c>
      <c r="W11" s="22">
        <f t="shared" si="3"/>
        <v>0</v>
      </c>
      <c r="X11" s="22">
        <f t="shared" si="4"/>
        <v>0</v>
      </c>
      <c r="Y11" s="22">
        <f t="shared" si="5"/>
        <v>38</v>
      </c>
    </row>
    <row r="12" spans="1:25" x14ac:dyDescent="0.3">
      <c r="A12" s="31">
        <v>44866</v>
      </c>
      <c r="B12" s="52">
        <v>781</v>
      </c>
      <c r="C12" s="9">
        <f>AIGUELONGUE!C45+AIGUELONGUE!C46+AIGUELONGUE!C47+AIGUELONGUE!C48</f>
        <v>198</v>
      </c>
      <c r="D12" s="9">
        <f>AIGUELONGUE!D45+AIGUELONGUE!D46+AIGUELONGUE!D47+AIGUELONGUE!D48</f>
        <v>132</v>
      </c>
      <c r="E12" s="9">
        <f>AIGUELONGUE!E45+AIGUELONGUE!E46+AIGUELONGUE!E47+AIGUELONGUE!E48</f>
        <v>189</v>
      </c>
      <c r="F12" s="9">
        <f>AIGUELONGUE!F45+AIGUELONGUE!F46+AIGUELONGUE!F47+AIGUELONGUE!F48</f>
        <v>121</v>
      </c>
      <c r="G12" s="9">
        <f>AIGUELONGUE!G45+AIGUELONGUE!G46+AIGUELONGUE!G47+AIGUELONGUE!G48</f>
        <v>5</v>
      </c>
      <c r="H12" s="9">
        <f>AIGUELONGUE!H45+AIGUELONGUE!H46+AIGUELONGUE!H47+AIGUELONGUE!H48</f>
        <v>24</v>
      </c>
      <c r="I12" s="9">
        <f>AIGUELONGUE!I45+AIGUELONGUE!I46+AIGUELONGUE!I47+AIGUELONGUE!I48</f>
        <v>13</v>
      </c>
      <c r="J12" s="9">
        <f>AIGUELONGUE!J45+AIGUELONGUE!J46+AIGUELONGUE!J47+AIGUELONGUE!J48</f>
        <v>0</v>
      </c>
      <c r="K12" s="9">
        <f>AIGUELONGUE!K45+AIGUELONGUE!K46+AIGUELONGUE!K47+AIGUELONGUE!K48</f>
        <v>41</v>
      </c>
      <c r="L12" s="9">
        <f>AIGUELONGUE!L45+AIGUELONGUE!L46+AIGUELONGUE!L47+AIGUELONGUE!L48</f>
        <v>0</v>
      </c>
      <c r="M12" s="9">
        <f>AIGUELONGUE!M45+AIGUELONGUE!M46+AIGUELONGUE!M47+AIGUELONGUE!M48</f>
        <v>0</v>
      </c>
      <c r="N12" s="9">
        <f>AIGUELONGUE!N45+AIGUELONGUE!N46+AIGUELONGUE!N47+AIGUELONGUE!N48</f>
        <v>0</v>
      </c>
      <c r="O12" s="9">
        <f>AIGUELONGUE!O45+AIGUELONGUE!O46+AIGUELONGUE!O47+AIGUELONGUE!O48</f>
        <v>0</v>
      </c>
      <c r="P12" s="9">
        <f>AIGUELONGUE!P45+AIGUELONGUE!P46+AIGUELONGUE!P47+AIGUELONGUE!P48</f>
        <v>0</v>
      </c>
      <c r="Q12" s="9">
        <f>AIGUELONGUE!Q45+AIGUELONGUE!Q46+AIGUELONGUE!Q47+AIGUELONGUE!Q48</f>
        <v>0</v>
      </c>
      <c r="R12" s="9">
        <f>AIGUELONGUE!R45+AIGUELONGUE!R46+AIGUELONGUE!R47+AIGUELONGUE!R48</f>
        <v>905</v>
      </c>
      <c r="S12" s="9">
        <f>AIGUELONGUE!S45+AIGUELONGUE!S46+AIGUELONGUE!S47+AIGUELONGUE!S48</f>
        <v>0</v>
      </c>
      <c r="T12" s="22">
        <f t="shared" si="0"/>
        <v>723</v>
      </c>
      <c r="U12" s="22">
        <f t="shared" si="1"/>
        <v>640</v>
      </c>
      <c r="V12" s="22">
        <f t="shared" si="2"/>
        <v>41</v>
      </c>
      <c r="W12" s="22">
        <f t="shared" si="3"/>
        <v>0</v>
      </c>
      <c r="X12" s="22">
        <f t="shared" si="4"/>
        <v>0</v>
      </c>
      <c r="Y12" s="22">
        <f t="shared" si="5"/>
        <v>42</v>
      </c>
    </row>
    <row r="13" spans="1:25" x14ac:dyDescent="0.3">
      <c r="A13" s="31">
        <v>44896</v>
      </c>
      <c r="B13" s="52">
        <v>634</v>
      </c>
      <c r="C13" s="9">
        <f>AIGUELONGUE!C49+AIGUELONGUE!C50+AIGUELONGUE!C51+AIGUELONGUE!C52+AIGUELONGUE!C53</f>
        <v>0</v>
      </c>
      <c r="D13" s="9">
        <f>AIGUELONGUE!D49+AIGUELONGUE!D50+AIGUELONGUE!D51+AIGUELONGUE!D52+AIGUELONGUE!D53</f>
        <v>120</v>
      </c>
      <c r="E13" s="9">
        <f>AIGUELONGUE!E49+AIGUELONGUE!E50+AIGUELONGUE!E51+AIGUELONGUE!E52+AIGUELONGUE!E53</f>
        <v>0</v>
      </c>
      <c r="F13" s="9">
        <f>AIGUELONGUE!F49+AIGUELONGUE!F50+AIGUELONGUE!F51+AIGUELONGUE!F52+AIGUELONGUE!F53</f>
        <v>96</v>
      </c>
      <c r="G13" s="9">
        <f>AIGUELONGUE!G49+AIGUELONGUE!G50+AIGUELONGUE!G51+AIGUELONGUE!G52+AIGUELONGUE!G53</f>
        <v>0</v>
      </c>
      <c r="H13" s="9">
        <f>AIGUELONGUE!H49+AIGUELONGUE!H50+AIGUELONGUE!H51+AIGUELONGUE!H52+AIGUELONGUE!H53</f>
        <v>26</v>
      </c>
      <c r="I13" s="9">
        <f>AIGUELONGUE!I49+AIGUELONGUE!I50+AIGUELONGUE!I51+AIGUELONGUE!I52+AIGUELONGUE!I53</f>
        <v>10</v>
      </c>
      <c r="J13" s="9">
        <f>AIGUELONGUE!J49+AIGUELONGUE!J50+AIGUELONGUE!J51+AIGUELONGUE!J52+AIGUELONGUE!J53</f>
        <v>0</v>
      </c>
      <c r="K13" s="9">
        <f>AIGUELONGUE!K49+AIGUELONGUE!K50+AIGUELONGUE!K51+AIGUELONGUE!K52+AIGUELONGUE!K53</f>
        <v>21</v>
      </c>
      <c r="L13" s="9">
        <f>AIGUELONGUE!L49+AIGUELONGUE!L50+AIGUELONGUE!L51+AIGUELONGUE!L52+AIGUELONGUE!L53</f>
        <v>0</v>
      </c>
      <c r="M13" s="9">
        <f>AIGUELONGUE!M49+AIGUELONGUE!M50+AIGUELONGUE!M51+AIGUELONGUE!M52+AIGUELONGUE!M53</f>
        <v>0</v>
      </c>
      <c r="N13" s="9">
        <f>AIGUELONGUE!N49+AIGUELONGUE!N50+AIGUELONGUE!N51+AIGUELONGUE!N52+AIGUELONGUE!N53</f>
        <v>0</v>
      </c>
      <c r="O13" s="9">
        <f>AIGUELONGUE!O49+AIGUELONGUE!O50+AIGUELONGUE!O51+AIGUELONGUE!O52+AIGUELONGUE!O53</f>
        <v>0</v>
      </c>
      <c r="P13" s="9">
        <f>AIGUELONGUE!P49+AIGUELONGUE!P50+AIGUELONGUE!P51+AIGUELONGUE!P52+AIGUELONGUE!P53</f>
        <v>0</v>
      </c>
      <c r="Q13" s="9">
        <f>AIGUELONGUE!Q49+AIGUELONGUE!Q50+AIGUELONGUE!Q51+AIGUELONGUE!Q52+AIGUELONGUE!Q53</f>
        <v>0</v>
      </c>
      <c r="R13" s="9">
        <f>AIGUELONGUE!R49+AIGUELONGUE!R50+AIGUELONGUE!R51+AIGUELONGUE!R52+AIGUELONGUE!R53</f>
        <v>630</v>
      </c>
      <c r="S13" s="9">
        <f>AIGUELONGUE!S49+AIGUELONGUE!S50+AIGUELONGUE!S51+AIGUELONGUE!S52+AIGUELONGUE!S53</f>
        <v>0</v>
      </c>
      <c r="T13" s="22">
        <f t="shared" si="0"/>
        <v>273</v>
      </c>
      <c r="U13" s="22">
        <f t="shared" si="1"/>
        <v>216</v>
      </c>
      <c r="V13" s="22">
        <f t="shared" si="2"/>
        <v>21</v>
      </c>
      <c r="W13" s="22">
        <f t="shared" si="3"/>
        <v>0</v>
      </c>
      <c r="X13" s="22">
        <f t="shared" si="4"/>
        <v>0</v>
      </c>
      <c r="Y13" s="22">
        <f t="shared" si="5"/>
        <v>36</v>
      </c>
    </row>
    <row r="14" spans="1:25" x14ac:dyDescent="0.3">
      <c r="A14" s="8" t="s">
        <v>73</v>
      </c>
      <c r="B14" s="11">
        <f t="shared" ref="B14:W14" si="6">SUM(B2:B13)</f>
        <v>5649</v>
      </c>
      <c r="C14" s="11">
        <f t="shared" si="6"/>
        <v>1333</v>
      </c>
      <c r="D14" s="11">
        <f t="shared" si="6"/>
        <v>1112</v>
      </c>
      <c r="E14" s="11">
        <f t="shared" si="6"/>
        <v>1251</v>
      </c>
      <c r="F14" s="11">
        <f t="shared" si="6"/>
        <v>1035</v>
      </c>
      <c r="G14" s="11">
        <f t="shared" si="6"/>
        <v>81</v>
      </c>
      <c r="H14" s="11">
        <f t="shared" si="6"/>
        <v>263</v>
      </c>
      <c r="I14" s="11">
        <f t="shared" si="6"/>
        <v>78</v>
      </c>
      <c r="J14" s="11">
        <f>SUM(J2:J13)</f>
        <v>0</v>
      </c>
      <c r="K14" s="11">
        <f t="shared" si="6"/>
        <v>343</v>
      </c>
      <c r="L14" s="11">
        <f t="shared" si="6"/>
        <v>0</v>
      </c>
      <c r="M14" s="11">
        <f t="shared" si="6"/>
        <v>0</v>
      </c>
      <c r="N14" s="11">
        <f t="shared" si="6"/>
        <v>0</v>
      </c>
      <c r="O14" s="11">
        <f t="shared" si="6"/>
        <v>0</v>
      </c>
      <c r="P14" s="11">
        <f t="shared" si="6"/>
        <v>0</v>
      </c>
      <c r="Q14" s="11">
        <f t="shared" si="6"/>
        <v>0</v>
      </c>
      <c r="R14" s="11">
        <f t="shared" si="6"/>
        <v>4194</v>
      </c>
      <c r="S14" s="11">
        <f>SUM(S2:S13)</f>
        <v>0</v>
      </c>
      <c r="T14" s="11">
        <f>SUM(T2:T13)</f>
        <v>5496</v>
      </c>
      <c r="U14" s="11">
        <f t="shared" si="6"/>
        <v>4731</v>
      </c>
      <c r="V14" s="11">
        <f t="shared" si="6"/>
        <v>343</v>
      </c>
      <c r="W14" s="11">
        <f t="shared" si="6"/>
        <v>0</v>
      </c>
      <c r="X14" s="11">
        <f>SUM(X2:X13)</f>
        <v>0</v>
      </c>
      <c r="Y14" s="11">
        <f>SUM(Y2:Y13)</f>
        <v>422</v>
      </c>
    </row>
    <row r="17" spans="3:3" x14ac:dyDescent="0.3">
      <c r="C17" s="43"/>
    </row>
    <row r="18" spans="3:3" x14ac:dyDescent="0.3">
      <c r="C18" s="43"/>
    </row>
  </sheetData>
  <pageMargins left="0.7" right="0.7" top="0.75" bottom="0.75" header="0.3" footer="0.3"/>
  <pageSetup paperSize="8" scale="6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ype_x0020_de_x0020_documents xmlns="95cafc37-cf85-456a-ab6a-5d50a88b6c5a">Statistiques</Type_x0020_de_x0020_documents>
    <Année xmlns="95cafc37-cf85-456a-ab6a-5d50a88b6c5a">2022</Anné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57779D07250B4B89025F67CC3D4302" ma:contentTypeVersion="6" ma:contentTypeDescription="Crée un document." ma:contentTypeScope="" ma:versionID="f83021a179d6f425aa64010781de6684">
  <xsd:schema xmlns:xsd="http://www.w3.org/2001/XMLSchema" xmlns:xs="http://www.w3.org/2001/XMLSchema" xmlns:p="http://schemas.microsoft.com/office/2006/metadata/properties" xmlns:ns2="95cafc37-cf85-456a-ab6a-5d50a88b6c5a" targetNamespace="http://schemas.microsoft.com/office/2006/metadata/properties" ma:root="true" ma:fieldsID="3ea0447b149cd89e9f55934a13ea0b21" ns2:_="">
    <xsd:import namespace="95cafc37-cf85-456a-ab6a-5d50a88b6c5a"/>
    <xsd:element name="properties">
      <xsd:complexType>
        <xsd:sequence>
          <xsd:element name="documentManagement">
            <xsd:complexType>
              <xsd:all>
                <xsd:element ref="ns2:Année"/>
                <xsd:element ref="ns2:Type_x0020_de_x0020_docu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afc37-cf85-456a-ab6a-5d50a88b6c5a" elementFormDefault="qualified">
    <xsd:import namespace="http://schemas.microsoft.com/office/2006/documentManagement/types"/>
    <xsd:import namespace="http://schemas.microsoft.com/office/infopath/2007/PartnerControls"/>
    <xsd:element name="Année" ma:index="4" ma:displayName="Année" ma:default="2021" ma:format="Dropdown" ma:internalName="Ann_x00e9_e" ma:readOnly="false">
      <xsd:simpleType>
        <xsd:restriction base="dms:Choice"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  <xsd:enumeration value="2025"/>
          <xsd:enumeration value="2026"/>
        </xsd:restriction>
      </xsd:simpleType>
    </xsd:element>
    <xsd:element name="Type_x0020_de_x0020_documents" ma:index="5" nillable="true" ma:displayName="Type de documents" ma:format="Dropdown" ma:internalName="Type_x0020_de_x0020_documents" ma:readOnly="false">
      <xsd:simpleType>
        <xsd:restriction base="dms:Choice">
          <xsd:enumeration value="Statistiques"/>
          <xsd:enumeration value="Bilans"/>
          <xsd:enumeration value="Indicateurs de fonctionnement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ype de contenu"/>
        <xsd:element ref="dc:title" minOccurs="0" maxOccurs="1" ma:index="3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BC985E-C9A8-4938-A9BE-C6166B171E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A3B36D-7D4B-4BDD-8714-C6343CC913FA}">
  <ds:schemaRefs>
    <ds:schemaRef ds:uri="95cafc37-cf85-456a-ab6a-5d50a88b6c5a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9D8D741-F0A9-40D5-B07C-C20D1E194D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afc37-cf85-456a-ab6a-5d50a88b6c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18</vt:i4>
      </vt:variant>
    </vt:vector>
  </HeadingPairs>
  <TitlesOfParts>
    <vt:vector size="18" baseType="lpstr">
      <vt:lpstr>HDV</vt:lpstr>
      <vt:lpstr>MOSSON</vt:lpstr>
      <vt:lpstr>TASTAVIN</vt:lpstr>
      <vt:lpstr>VILLON</vt:lpstr>
      <vt:lpstr>AIGUELONGUE</vt:lpstr>
      <vt:lpstr>AUBES POMPIGNANE</vt:lpstr>
      <vt:lpstr>TOTAL VQ_HEBDO</vt:lpstr>
      <vt:lpstr>TOTAL AUBES_MENSUEL</vt:lpstr>
      <vt:lpstr>TOTAL AIGUELONGUE_MENSUEL</vt:lpstr>
      <vt:lpstr>TOTAL TASTAVIN_MENSUEL</vt:lpstr>
      <vt:lpstr>TOTAL VILLON_MENSUEL</vt:lpstr>
      <vt:lpstr>TOTAL MOSSON_MENSUEL</vt:lpstr>
      <vt:lpstr>TOTAL HDV_MENSUEL</vt:lpstr>
      <vt:lpstr>TOTAL VQ_MENSUEL</vt:lpstr>
      <vt:lpstr>Année 2022</vt:lpstr>
      <vt:lpstr>Hist 2015 2022</vt:lpstr>
      <vt:lpstr>Prestations</vt:lpstr>
      <vt:lpstr>Montpellier HC_2016_2021</vt:lpstr>
    </vt:vector>
  </TitlesOfParts>
  <Manager/>
  <Company>Mairie de Montpellier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Statistiques hebdomadaires mensuelles annuelle 2022 VQ</dc:title>
  <dc:subject/>
  <dc:creator>REDAL,Michel</dc:creator>
  <cp:keywords/>
  <dc:description/>
  <cp:lastModifiedBy>THIEBAUD Rémi</cp:lastModifiedBy>
  <cp:revision/>
  <dcterms:created xsi:type="dcterms:W3CDTF">2018-05-14T14:32:10Z</dcterms:created>
  <dcterms:modified xsi:type="dcterms:W3CDTF">2024-01-27T18:44:59Z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0x0101008757779D07250B4B89025F67CC3D4302</vt:lpwstr>
  </property>
</Properties>
</file>