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4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5.xml" ContentType="application/vnd.openxmlformats-officedocument.themeOverrid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6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7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8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9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05670\AppData\Local\Microsoft\Windows\INetCache\Content.Outlook\SBJ59SK6\"/>
    </mc:Choice>
  </mc:AlternateContent>
  <bookViews>
    <workbookView xWindow="0" yWindow="0" windowWidth="28800" windowHeight="11400" firstSheet="5" activeTab="6"/>
  </bookViews>
  <sheets>
    <sheet name="MOSSON" sheetId="11" r:id="rId1"/>
    <sheet name="AIGUELONGUE" sheetId="15" r:id="rId2"/>
    <sheet name="F. VILLON" sheetId="14" r:id="rId3"/>
    <sheet name="TASTAVIN" sheetId="13" r:id="rId4"/>
    <sheet name="HDV" sheetId="10" r:id="rId5"/>
    <sheet name="AUBES POMPIGNANE" sheetId="12" r:id="rId6"/>
    <sheet name="TOTAL VQ_MENSUEL" sheetId="16" r:id="rId7"/>
    <sheet name="TOTAL VQ_TRIMESTRIEL" sheetId="21" r:id="rId8"/>
    <sheet name="2023_PAR SITE" sheetId="17" r:id="rId9"/>
    <sheet name="Hist 2015 2023" sheetId="18" r:id="rId10"/>
    <sheet name="Prestations" sheetId="19" r:id="rId11"/>
    <sheet name="Montpellier HC 2015-2023" sheetId="20" r:id="rId12"/>
  </sheets>
  <externalReferences>
    <externalReference r:id="rId1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5" l="1"/>
  <c r="W4" i="15"/>
  <c r="C8" i="20" l="1"/>
  <c r="B8" i="20"/>
  <c r="C7" i="20"/>
  <c r="B7" i="20"/>
  <c r="C6" i="20"/>
  <c r="B6" i="20"/>
  <c r="C5" i="20"/>
  <c r="B5" i="20"/>
  <c r="C4" i="20"/>
  <c r="B4" i="20"/>
  <c r="C3" i="20"/>
  <c r="B3" i="20"/>
  <c r="C2" i="20"/>
  <c r="B2" i="20"/>
  <c r="X13" i="11" l="1"/>
  <c r="W13" i="11"/>
  <c r="AA3" i="12"/>
  <c r="AB3" i="12"/>
  <c r="Y3" i="12"/>
  <c r="Y3" i="15"/>
  <c r="Y4" i="15"/>
  <c r="B3" i="16" l="1"/>
  <c r="B4" i="16"/>
  <c r="B5" i="16"/>
  <c r="B6" i="16"/>
  <c r="B7" i="16"/>
  <c r="B8" i="16"/>
  <c r="B9" i="16"/>
  <c r="B10" i="16"/>
  <c r="B11" i="16"/>
  <c r="B12" i="16"/>
  <c r="B13" i="16"/>
  <c r="B2" i="16"/>
  <c r="T14" i="10" l="1"/>
  <c r="S14" i="10" l="1"/>
  <c r="R14" i="10" l="1"/>
  <c r="AA13" i="11" l="1"/>
  <c r="Y13" i="11"/>
  <c r="AB13" i="15" l="1"/>
  <c r="AB12" i="15"/>
  <c r="AB11" i="15"/>
  <c r="AB10" i="15"/>
  <c r="AB9" i="15"/>
  <c r="AB8" i="15"/>
  <c r="AB7" i="15"/>
  <c r="AB6" i="15"/>
  <c r="AB5" i="15"/>
  <c r="AB4" i="15"/>
  <c r="AB3" i="15"/>
  <c r="AB2" i="15"/>
  <c r="AB14" i="15" l="1"/>
  <c r="X3" i="10"/>
  <c r="X4" i="10"/>
  <c r="X5" i="10"/>
  <c r="X6" i="10"/>
  <c r="X7" i="10"/>
  <c r="X8" i="10"/>
  <c r="X9" i="10"/>
  <c r="X10" i="10"/>
  <c r="X11" i="10"/>
  <c r="X12" i="10"/>
  <c r="X13" i="10"/>
  <c r="X2" i="10"/>
  <c r="D14" i="11" l="1"/>
  <c r="V3" i="16" l="1"/>
  <c r="V4" i="16"/>
  <c r="V5" i="16"/>
  <c r="V6" i="16"/>
  <c r="V7" i="16"/>
  <c r="V8" i="16"/>
  <c r="V9" i="16"/>
  <c r="V10" i="16"/>
  <c r="V11" i="16"/>
  <c r="V12" i="16"/>
  <c r="V13" i="16"/>
  <c r="V2" i="16"/>
  <c r="V2" i="21" s="1"/>
  <c r="U3" i="16"/>
  <c r="U4" i="16"/>
  <c r="U5" i="16"/>
  <c r="U6" i="16"/>
  <c r="U7" i="16"/>
  <c r="U8" i="16"/>
  <c r="U9" i="16"/>
  <c r="U10" i="16"/>
  <c r="U11" i="16"/>
  <c r="U12" i="16"/>
  <c r="U13" i="16"/>
  <c r="U2" i="16"/>
  <c r="T3" i="16"/>
  <c r="T4" i="16"/>
  <c r="T5" i="16"/>
  <c r="T6" i="16"/>
  <c r="T7" i="16"/>
  <c r="T8" i="16"/>
  <c r="T9" i="16"/>
  <c r="T10" i="16"/>
  <c r="T11" i="16"/>
  <c r="T12" i="16"/>
  <c r="T13" i="16"/>
  <c r="T2" i="16"/>
  <c r="T2" i="21" s="1"/>
  <c r="S3" i="16"/>
  <c r="S4" i="16"/>
  <c r="S5" i="16"/>
  <c r="S3" i="21" s="1"/>
  <c r="S6" i="16"/>
  <c r="S7" i="16"/>
  <c r="S8" i="16"/>
  <c r="S9" i="16"/>
  <c r="S10" i="16"/>
  <c r="S11" i="16"/>
  <c r="S12" i="16"/>
  <c r="S13" i="16"/>
  <c r="S2" i="16"/>
  <c r="S2" i="21" s="1"/>
  <c r="R3" i="16"/>
  <c r="R4" i="16"/>
  <c r="R5" i="16"/>
  <c r="R3" i="21" s="1"/>
  <c r="R6" i="16"/>
  <c r="R7" i="16"/>
  <c r="R8" i="16"/>
  <c r="R9" i="16"/>
  <c r="R10" i="16"/>
  <c r="R11" i="16"/>
  <c r="R12" i="16"/>
  <c r="R13" i="16"/>
  <c r="R2" i="16"/>
  <c r="R2" i="21" s="1"/>
  <c r="Q2" i="16"/>
  <c r="P3" i="16"/>
  <c r="P4" i="16"/>
  <c r="P5" i="16"/>
  <c r="P6" i="16"/>
  <c r="P7" i="16"/>
  <c r="P3" i="21" s="1"/>
  <c r="P8" i="16"/>
  <c r="P9" i="16"/>
  <c r="P10" i="16"/>
  <c r="P11" i="16"/>
  <c r="P12" i="16"/>
  <c r="P13" i="16"/>
  <c r="P2" i="16"/>
  <c r="O3" i="16"/>
  <c r="O4" i="16"/>
  <c r="O5" i="16"/>
  <c r="O6" i="16"/>
  <c r="O7" i="16"/>
  <c r="O8" i="16"/>
  <c r="O9" i="16"/>
  <c r="O10" i="16"/>
  <c r="O11" i="16"/>
  <c r="O12" i="16"/>
  <c r="O13" i="16"/>
  <c r="O2" i="16"/>
  <c r="N3" i="16"/>
  <c r="N4" i="16"/>
  <c r="N5" i="16"/>
  <c r="N6" i="16"/>
  <c r="N7" i="16"/>
  <c r="N8" i="16"/>
  <c r="N9" i="16"/>
  <c r="N10" i="16"/>
  <c r="N11" i="16"/>
  <c r="N12" i="16"/>
  <c r="N13" i="16"/>
  <c r="N2" i="16"/>
  <c r="M3" i="16"/>
  <c r="M4" i="16"/>
  <c r="M5" i="16"/>
  <c r="M6" i="16"/>
  <c r="M7" i="16"/>
  <c r="M8" i="16"/>
  <c r="M9" i="16"/>
  <c r="M10" i="16"/>
  <c r="M11" i="16"/>
  <c r="M12" i="16"/>
  <c r="M13" i="16"/>
  <c r="M2" i="16"/>
  <c r="M2" i="21" s="1"/>
  <c r="L3" i="16"/>
  <c r="L4" i="16"/>
  <c r="L5" i="16"/>
  <c r="L6" i="16"/>
  <c r="L7" i="16"/>
  <c r="L8" i="16"/>
  <c r="L9" i="16"/>
  <c r="L10" i="16"/>
  <c r="L11" i="16"/>
  <c r="L12" i="16"/>
  <c r="L13" i="16"/>
  <c r="L2" i="16"/>
  <c r="L2" i="21" s="1"/>
  <c r="K3" i="16"/>
  <c r="K4" i="16"/>
  <c r="K5" i="16"/>
  <c r="K6" i="16"/>
  <c r="K7" i="16"/>
  <c r="K8" i="16"/>
  <c r="K9" i="16"/>
  <c r="K10" i="16"/>
  <c r="K11" i="16"/>
  <c r="K12" i="16"/>
  <c r="K13" i="16"/>
  <c r="K2" i="16"/>
  <c r="K2" i="21" s="1"/>
  <c r="Y2" i="21" s="1"/>
  <c r="J3" i="16"/>
  <c r="J4" i="16"/>
  <c r="J5" i="16"/>
  <c r="J6" i="16"/>
  <c r="J7" i="16"/>
  <c r="J8" i="16"/>
  <c r="J9" i="16"/>
  <c r="J10" i="16"/>
  <c r="J11" i="16"/>
  <c r="J12" i="16"/>
  <c r="J13" i="16"/>
  <c r="J2" i="16"/>
  <c r="J2" i="21" s="1"/>
  <c r="I3" i="16"/>
  <c r="I4" i="16"/>
  <c r="I5" i="16"/>
  <c r="I6" i="16"/>
  <c r="I7" i="16"/>
  <c r="I8" i="16"/>
  <c r="I9" i="16"/>
  <c r="I10" i="16"/>
  <c r="I11" i="16"/>
  <c r="I12" i="16"/>
  <c r="I13" i="16"/>
  <c r="I2" i="16"/>
  <c r="I2" i="21" s="1"/>
  <c r="H3" i="16"/>
  <c r="H4" i="16"/>
  <c r="H5" i="16"/>
  <c r="H6" i="16"/>
  <c r="H7" i="16"/>
  <c r="H8" i="16"/>
  <c r="H9" i="16"/>
  <c r="H10" i="16"/>
  <c r="H11" i="16"/>
  <c r="H12" i="16"/>
  <c r="H13" i="16"/>
  <c r="H2" i="16"/>
  <c r="H2" i="21" s="1"/>
  <c r="G3" i="16"/>
  <c r="G4" i="16"/>
  <c r="G5" i="16"/>
  <c r="G6" i="16"/>
  <c r="G7" i="16"/>
  <c r="G8" i="16"/>
  <c r="G9" i="16"/>
  <c r="G10" i="16"/>
  <c r="G11" i="16"/>
  <c r="G12" i="16"/>
  <c r="G13" i="16"/>
  <c r="G2" i="16"/>
  <c r="G2" i="21" s="1"/>
  <c r="U2" i="21" l="1"/>
  <c r="R5" i="21"/>
  <c r="M3" i="21"/>
  <c r="N2" i="21"/>
  <c r="Z2" i="21" s="1"/>
  <c r="N3" i="21"/>
  <c r="T3" i="21"/>
  <c r="N5" i="21"/>
  <c r="P5" i="21"/>
  <c r="S5" i="21"/>
  <c r="T5" i="21"/>
  <c r="U5" i="21"/>
  <c r="V5" i="21"/>
  <c r="H5" i="21"/>
  <c r="K5" i="21"/>
  <c r="Y5" i="21" s="1"/>
  <c r="J4" i="21"/>
  <c r="K4" i="21"/>
  <c r="Y4" i="21" s="1"/>
  <c r="L4" i="21"/>
  <c r="M4" i="21"/>
  <c r="N4" i="21"/>
  <c r="O4" i="21"/>
  <c r="P4" i="21"/>
  <c r="O5" i="21"/>
  <c r="H4" i="21"/>
  <c r="R4" i="21"/>
  <c r="S4" i="21"/>
  <c r="T4" i="21"/>
  <c r="U4" i="21"/>
  <c r="U6" i="21" s="1"/>
  <c r="V4" i="21"/>
  <c r="L5" i="21"/>
  <c r="I5" i="21"/>
  <c r="I4" i="21"/>
  <c r="H3" i="21"/>
  <c r="I3" i="21"/>
  <c r="J3" i="21"/>
  <c r="K3" i="21"/>
  <c r="Y3" i="21" s="1"/>
  <c r="L3" i="21"/>
  <c r="O3" i="21"/>
  <c r="J5" i="21"/>
  <c r="G4" i="21"/>
  <c r="G3" i="21"/>
  <c r="U3" i="21"/>
  <c r="V3" i="21"/>
  <c r="G5" i="21"/>
  <c r="M5" i="21"/>
  <c r="AA2" i="21"/>
  <c r="O2" i="21"/>
  <c r="P2" i="21"/>
  <c r="F3" i="16"/>
  <c r="F4" i="16"/>
  <c r="F5" i="16"/>
  <c r="F6" i="16"/>
  <c r="F7" i="16"/>
  <c r="F8" i="16"/>
  <c r="F9" i="16"/>
  <c r="F10" i="16"/>
  <c r="F11" i="16"/>
  <c r="F12" i="16"/>
  <c r="F13" i="16"/>
  <c r="F2" i="16"/>
  <c r="E3" i="16"/>
  <c r="E4" i="16"/>
  <c r="E5" i="16"/>
  <c r="E6" i="16"/>
  <c r="E7" i="16"/>
  <c r="E8" i="16"/>
  <c r="E9" i="16"/>
  <c r="E10" i="16"/>
  <c r="E11" i="16"/>
  <c r="E12" i="16"/>
  <c r="E13" i="16"/>
  <c r="E2" i="16"/>
  <c r="D3" i="16"/>
  <c r="D4" i="16"/>
  <c r="D5" i="16"/>
  <c r="D6" i="16"/>
  <c r="D7" i="16"/>
  <c r="D8" i="16"/>
  <c r="D9" i="16"/>
  <c r="D10" i="16"/>
  <c r="D11" i="16"/>
  <c r="D12" i="16"/>
  <c r="D2" i="16"/>
  <c r="S6" i="21" l="1"/>
  <c r="R6" i="21"/>
  <c r="P6" i="21"/>
  <c r="Z5" i="21"/>
  <c r="N6" i="21"/>
  <c r="Z3" i="21"/>
  <c r="L6" i="21"/>
  <c r="V6" i="21"/>
  <c r="Y6" i="21"/>
  <c r="T6" i="21"/>
  <c r="AA4" i="21"/>
  <c r="F2" i="21"/>
  <c r="G6" i="21"/>
  <c r="J6" i="21"/>
  <c r="E2" i="21"/>
  <c r="K6" i="21"/>
  <c r="H6" i="21"/>
  <c r="D2" i="21"/>
  <c r="E5" i="21"/>
  <c r="E4" i="21"/>
  <c r="D4" i="21"/>
  <c r="AA3" i="21"/>
  <c r="O6" i="21"/>
  <c r="F5" i="21"/>
  <c r="M6" i="21"/>
  <c r="F4" i="21"/>
  <c r="I6" i="21"/>
  <c r="D3" i="21"/>
  <c r="E3" i="21"/>
  <c r="F3" i="21"/>
  <c r="AA5" i="21"/>
  <c r="Z4" i="21"/>
  <c r="C3" i="16"/>
  <c r="C4" i="16"/>
  <c r="C5" i="16"/>
  <c r="C6" i="16"/>
  <c r="C7" i="16"/>
  <c r="C8" i="16"/>
  <c r="C9" i="16"/>
  <c r="C10" i="16"/>
  <c r="C11" i="16"/>
  <c r="C12" i="16"/>
  <c r="C13" i="16"/>
  <c r="C2" i="16"/>
  <c r="Z6" i="21" l="1"/>
  <c r="E6" i="21"/>
  <c r="C4" i="21"/>
  <c r="X4" i="21" s="1"/>
  <c r="AA6" i="21"/>
  <c r="C2" i="21"/>
  <c r="C3" i="21"/>
  <c r="C5" i="21"/>
  <c r="F6" i="21"/>
  <c r="R14" i="16"/>
  <c r="S14" i="16"/>
  <c r="R2" i="17"/>
  <c r="S2" i="17"/>
  <c r="S8" i="17" s="1"/>
  <c r="R3" i="17"/>
  <c r="S3" i="17"/>
  <c r="R4" i="17"/>
  <c r="S4" i="17"/>
  <c r="R5" i="17"/>
  <c r="S5" i="17"/>
  <c r="R6" i="17"/>
  <c r="S6" i="17"/>
  <c r="R7" i="17"/>
  <c r="S7" i="17"/>
  <c r="Q3" i="17"/>
  <c r="R2" i="18"/>
  <c r="R8" i="18" s="1"/>
  <c r="S2" i="18"/>
  <c r="R3" i="18"/>
  <c r="S3" i="18"/>
  <c r="R4" i="18"/>
  <c r="S4" i="18"/>
  <c r="R5" i="18"/>
  <c r="S5" i="18"/>
  <c r="R6" i="18"/>
  <c r="S6" i="18"/>
  <c r="R7" i="18"/>
  <c r="S7" i="18"/>
  <c r="S8" i="18"/>
  <c r="X3" i="21" l="1"/>
  <c r="R8" i="17"/>
  <c r="X2" i="21"/>
  <c r="C6" i="21"/>
  <c r="C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T14" i="11"/>
  <c r="U14" i="11"/>
  <c r="V14" i="11"/>
  <c r="B14" i="11"/>
  <c r="Q3" i="16" l="1"/>
  <c r="AB13" i="11"/>
  <c r="AB12" i="11"/>
  <c r="AB11" i="11"/>
  <c r="AB10" i="11"/>
  <c r="AB9" i="11"/>
  <c r="AB8" i="11"/>
  <c r="AB7" i="11"/>
  <c r="AB6" i="11"/>
  <c r="AB5" i="11"/>
  <c r="AB4" i="11"/>
  <c r="AB3" i="11"/>
  <c r="AB2" i="11"/>
  <c r="D13" i="16"/>
  <c r="D5" i="21" s="1"/>
  <c r="Q13" i="16"/>
  <c r="D6" i="21" l="1"/>
  <c r="X5" i="21"/>
  <c r="X6" i="21" s="1"/>
  <c r="B2" i="21"/>
  <c r="Q2" i="21"/>
  <c r="AB14" i="11"/>
  <c r="T2" i="18"/>
  <c r="T3" i="18"/>
  <c r="T14" i="13"/>
  <c r="T4" i="18" s="1"/>
  <c r="T14" i="14"/>
  <c r="T5" i="17" s="1"/>
  <c r="T14" i="12"/>
  <c r="T7" i="17" s="1"/>
  <c r="T14" i="15"/>
  <c r="T6" i="17" s="1"/>
  <c r="T6" i="18"/>
  <c r="T4" i="17"/>
  <c r="Q4" i="16"/>
  <c r="Q5" i="16"/>
  <c r="Q6" i="16"/>
  <c r="Q7" i="16"/>
  <c r="Q8" i="16"/>
  <c r="Q9" i="16"/>
  <c r="Q10" i="16"/>
  <c r="Q11" i="16"/>
  <c r="Q12" i="16"/>
  <c r="AB2" i="21" l="1"/>
  <c r="W2" i="21"/>
  <c r="Q5" i="21"/>
  <c r="Q4" i="21"/>
  <c r="Q3" i="21"/>
  <c r="T2" i="17"/>
  <c r="T14" i="16"/>
  <c r="T3" i="17"/>
  <c r="T5" i="18"/>
  <c r="T7" i="18"/>
  <c r="T8" i="18" s="1"/>
  <c r="AB3" i="21" l="1"/>
  <c r="W3" i="21"/>
  <c r="AB5" i="21"/>
  <c r="W5" i="21"/>
  <c r="AB4" i="21"/>
  <c r="W4" i="21"/>
  <c r="Q6" i="21"/>
  <c r="T8" i="17"/>
  <c r="AB6" i="21" l="1"/>
  <c r="W6" i="21"/>
  <c r="B14" i="14"/>
  <c r="B5" i="18" s="1"/>
  <c r="W2" i="14"/>
  <c r="X3" i="12"/>
  <c r="X4" i="12"/>
  <c r="X5" i="12"/>
  <c r="X6" i="12"/>
  <c r="X7" i="12"/>
  <c r="X8" i="12"/>
  <c r="X9" i="12"/>
  <c r="X10" i="12"/>
  <c r="X11" i="12"/>
  <c r="X12" i="12"/>
  <c r="X13" i="12"/>
  <c r="X2" i="12"/>
  <c r="X3" i="15"/>
  <c r="X4" i="15"/>
  <c r="X5" i="15"/>
  <c r="X6" i="15"/>
  <c r="X7" i="15"/>
  <c r="X8" i="15"/>
  <c r="X9" i="15"/>
  <c r="X10" i="15"/>
  <c r="X11" i="15"/>
  <c r="X12" i="15"/>
  <c r="X13" i="15"/>
  <c r="X2" i="15"/>
  <c r="X4" i="14"/>
  <c r="X5" i="14"/>
  <c r="X6" i="14"/>
  <c r="X7" i="14"/>
  <c r="X8" i="14"/>
  <c r="X9" i="14"/>
  <c r="X10" i="14"/>
  <c r="X11" i="14"/>
  <c r="X12" i="14"/>
  <c r="X13" i="14"/>
  <c r="X3" i="14"/>
  <c r="X2" i="14"/>
  <c r="X13" i="13"/>
  <c r="X12" i="13"/>
  <c r="X11" i="13"/>
  <c r="X10" i="13"/>
  <c r="X9" i="13"/>
  <c r="X8" i="13"/>
  <c r="X7" i="13"/>
  <c r="X6" i="13"/>
  <c r="X5" i="13"/>
  <c r="X4" i="13"/>
  <c r="X3" i="13"/>
  <c r="X2" i="13"/>
  <c r="X3" i="11"/>
  <c r="X4" i="11"/>
  <c r="X5" i="11"/>
  <c r="X6" i="11"/>
  <c r="X7" i="11"/>
  <c r="X8" i="11"/>
  <c r="X9" i="11"/>
  <c r="X10" i="11"/>
  <c r="X11" i="11"/>
  <c r="X12" i="11"/>
  <c r="X2" i="11"/>
  <c r="X14" i="10" l="1"/>
  <c r="X14" i="11"/>
  <c r="C14" i="16"/>
  <c r="I102" i="17"/>
  <c r="H102" i="17"/>
  <c r="F102" i="17"/>
  <c r="V14" i="10"/>
  <c r="L14" i="10"/>
  <c r="K14" i="10"/>
  <c r="J14" i="10"/>
  <c r="V2" i="18" l="1"/>
  <c r="J2" i="18"/>
  <c r="L2" i="18"/>
  <c r="K2" i="18"/>
  <c r="Y2" i="18" s="1"/>
  <c r="AA2" i="18" l="1"/>
  <c r="X12" i="16" l="1"/>
  <c r="X4" i="16"/>
  <c r="X13" i="16"/>
  <c r="X5" i="16"/>
  <c r="X7" i="16"/>
  <c r="X3" i="16"/>
  <c r="X10" i="16"/>
  <c r="X11" i="16"/>
  <c r="X9" i="16"/>
  <c r="X8" i="16"/>
  <c r="X6" i="16"/>
  <c r="F14" i="16"/>
  <c r="E14" i="16"/>
  <c r="W11" i="11" l="1"/>
  <c r="U14" i="10"/>
  <c r="W3" i="11"/>
  <c r="Y3" i="11"/>
  <c r="Z3" i="11"/>
  <c r="AA3" i="11"/>
  <c r="W4" i="11"/>
  <c r="Y4" i="11"/>
  <c r="Z4" i="11"/>
  <c r="AA4" i="11"/>
  <c r="W5" i="11"/>
  <c r="Y5" i="11"/>
  <c r="Z5" i="11"/>
  <c r="AA5" i="11"/>
  <c r="W6" i="11"/>
  <c r="Y6" i="11"/>
  <c r="Z6" i="11"/>
  <c r="AA6" i="11"/>
  <c r="W7" i="11"/>
  <c r="Y7" i="11"/>
  <c r="Z7" i="11"/>
  <c r="AA7" i="11"/>
  <c r="W8" i="11"/>
  <c r="Y8" i="11"/>
  <c r="Z8" i="11"/>
  <c r="AA8" i="11"/>
  <c r="W9" i="11"/>
  <c r="Y9" i="11"/>
  <c r="Z9" i="11"/>
  <c r="AA9" i="11"/>
  <c r="W10" i="11"/>
  <c r="Y10" i="11"/>
  <c r="Z10" i="11"/>
  <c r="AA10" i="11"/>
  <c r="Y11" i="11"/>
  <c r="Z11" i="11"/>
  <c r="AA11" i="11"/>
  <c r="W12" i="11"/>
  <c r="Y12" i="11"/>
  <c r="Z12" i="11"/>
  <c r="AA12" i="11"/>
  <c r="AA2" i="11"/>
  <c r="Y2" i="11"/>
  <c r="W3" i="13"/>
  <c r="Y3" i="13"/>
  <c r="Z3" i="13"/>
  <c r="AA3" i="13"/>
  <c r="AB3" i="13"/>
  <c r="W4" i="13"/>
  <c r="Y4" i="13"/>
  <c r="Z4" i="13"/>
  <c r="AA4" i="13"/>
  <c r="AB4" i="13"/>
  <c r="W5" i="13"/>
  <c r="Y5" i="13"/>
  <c r="Z5" i="13"/>
  <c r="AA5" i="13"/>
  <c r="AB5" i="13"/>
  <c r="W6" i="13"/>
  <c r="Y6" i="13"/>
  <c r="Z6" i="13"/>
  <c r="Z14" i="13" s="1"/>
  <c r="AA6" i="13"/>
  <c r="AB6" i="13"/>
  <c r="W7" i="13"/>
  <c r="Y7" i="13"/>
  <c r="Z7" i="13"/>
  <c r="AA7" i="13"/>
  <c r="AB7" i="13"/>
  <c r="W8" i="13"/>
  <c r="Y8" i="13"/>
  <c r="Z8" i="13"/>
  <c r="AA8" i="13"/>
  <c r="AB8" i="13"/>
  <c r="W9" i="13"/>
  <c r="Y9" i="13"/>
  <c r="Z9" i="13"/>
  <c r="AA9" i="13"/>
  <c r="AB9" i="13"/>
  <c r="W10" i="13"/>
  <c r="Y10" i="13"/>
  <c r="Z10" i="13"/>
  <c r="AA10" i="13"/>
  <c r="AB10" i="13"/>
  <c r="W11" i="13"/>
  <c r="Y11" i="13"/>
  <c r="Z11" i="13"/>
  <c r="AA11" i="13"/>
  <c r="AB11" i="13"/>
  <c r="W12" i="13"/>
  <c r="Y12" i="13"/>
  <c r="Z12" i="13"/>
  <c r="AA12" i="13"/>
  <c r="AB12" i="13"/>
  <c r="W13" i="13"/>
  <c r="Y13" i="13"/>
  <c r="Z13" i="13"/>
  <c r="AA13" i="13"/>
  <c r="AB13" i="13"/>
  <c r="W2" i="13"/>
  <c r="X14" i="13"/>
  <c r="AB2" i="13"/>
  <c r="AA2" i="13"/>
  <c r="W3" i="14"/>
  <c r="Y3" i="14"/>
  <c r="Z3" i="14"/>
  <c r="AA3" i="14"/>
  <c r="AB3" i="14"/>
  <c r="W4" i="14"/>
  <c r="Y4" i="14"/>
  <c r="Z4" i="14"/>
  <c r="AA4" i="14"/>
  <c r="AB4" i="14"/>
  <c r="W5" i="14"/>
  <c r="Y5" i="14"/>
  <c r="Z5" i="14"/>
  <c r="AA5" i="14"/>
  <c r="AB5" i="14"/>
  <c r="W6" i="14"/>
  <c r="Y6" i="14"/>
  <c r="Z6" i="14"/>
  <c r="AA6" i="14"/>
  <c r="AB6" i="14"/>
  <c r="W7" i="14"/>
  <c r="Y7" i="14"/>
  <c r="Z7" i="14"/>
  <c r="AA7" i="14"/>
  <c r="AB7" i="14"/>
  <c r="W8" i="14"/>
  <c r="Y8" i="14"/>
  <c r="Z8" i="14"/>
  <c r="AA8" i="14"/>
  <c r="AB8" i="14"/>
  <c r="W9" i="14"/>
  <c r="Y9" i="14"/>
  <c r="Z9" i="14"/>
  <c r="AA9" i="14"/>
  <c r="AB9" i="14"/>
  <c r="W10" i="14"/>
  <c r="Y10" i="14"/>
  <c r="Z10" i="14"/>
  <c r="AA10" i="14"/>
  <c r="AB10" i="14"/>
  <c r="W11" i="14"/>
  <c r="Y11" i="14"/>
  <c r="Z11" i="14"/>
  <c r="AA11" i="14"/>
  <c r="AB11" i="14"/>
  <c r="W12" i="14"/>
  <c r="Y12" i="14"/>
  <c r="Z12" i="14"/>
  <c r="AA12" i="14"/>
  <c r="AB12" i="14"/>
  <c r="W13" i="14"/>
  <c r="Y13" i="14"/>
  <c r="Z13" i="14"/>
  <c r="AA13" i="14"/>
  <c r="AB13" i="14"/>
  <c r="AB2" i="14"/>
  <c r="Z2" i="14"/>
  <c r="AA2" i="14"/>
  <c r="Y2" i="14"/>
  <c r="W5" i="15"/>
  <c r="Y5" i="15"/>
  <c r="Z5" i="15"/>
  <c r="AA5" i="15"/>
  <c r="W6" i="15"/>
  <c r="Y6" i="15"/>
  <c r="Z6" i="15"/>
  <c r="AA6" i="15"/>
  <c r="W7" i="15"/>
  <c r="Y7" i="15"/>
  <c r="Z7" i="15"/>
  <c r="AA7" i="15"/>
  <c r="W8" i="15"/>
  <c r="Y8" i="15"/>
  <c r="Z8" i="15"/>
  <c r="AA8" i="15"/>
  <c r="W9" i="15"/>
  <c r="Y9" i="15"/>
  <c r="Z9" i="15"/>
  <c r="AA9" i="15"/>
  <c r="W10" i="15"/>
  <c r="Y10" i="15"/>
  <c r="Z10" i="15"/>
  <c r="AA10" i="15"/>
  <c r="W11" i="15"/>
  <c r="Y11" i="15"/>
  <c r="Z11" i="15"/>
  <c r="AA11" i="15"/>
  <c r="W12" i="15"/>
  <c r="Y12" i="15"/>
  <c r="Z12" i="15"/>
  <c r="AA12" i="15"/>
  <c r="W13" i="15"/>
  <c r="Y13" i="15"/>
  <c r="Z13" i="15"/>
  <c r="AA13" i="15"/>
  <c r="W2" i="15"/>
  <c r="Y2" i="15"/>
  <c r="W2" i="12"/>
  <c r="Y2" i="12"/>
  <c r="Z2" i="12"/>
  <c r="AA2" i="12"/>
  <c r="AB2" i="12"/>
  <c r="W4" i="12"/>
  <c r="Y4" i="12"/>
  <c r="Z4" i="12"/>
  <c r="AA4" i="12"/>
  <c r="AB4" i="12"/>
  <c r="W5" i="12"/>
  <c r="Y5" i="12"/>
  <c r="Z5" i="12"/>
  <c r="AA5" i="12"/>
  <c r="AB5" i="12"/>
  <c r="W6" i="12"/>
  <c r="Y6" i="12"/>
  <c r="Z6" i="12"/>
  <c r="AA6" i="12"/>
  <c r="AB6" i="12"/>
  <c r="W7" i="12"/>
  <c r="Y7" i="12"/>
  <c r="Z7" i="12"/>
  <c r="AA7" i="12"/>
  <c r="AB7" i="12"/>
  <c r="W8" i="12"/>
  <c r="Y8" i="12"/>
  <c r="Z8" i="12"/>
  <c r="AA8" i="12"/>
  <c r="AB8" i="12"/>
  <c r="W9" i="12"/>
  <c r="Y9" i="12"/>
  <c r="Z9" i="12"/>
  <c r="AA9" i="12"/>
  <c r="AB9" i="12"/>
  <c r="W10" i="12"/>
  <c r="Y10" i="12"/>
  <c r="Z10" i="12"/>
  <c r="AA10" i="12"/>
  <c r="AB10" i="12"/>
  <c r="W11" i="12"/>
  <c r="Y11" i="12"/>
  <c r="Z11" i="12"/>
  <c r="AA11" i="12"/>
  <c r="AB11" i="12"/>
  <c r="W12" i="12"/>
  <c r="Y12" i="12"/>
  <c r="Z12" i="12"/>
  <c r="AA12" i="12"/>
  <c r="AB12" i="12"/>
  <c r="W13" i="12"/>
  <c r="Y13" i="12"/>
  <c r="Z13" i="12"/>
  <c r="AA13" i="12"/>
  <c r="AB13" i="12"/>
  <c r="AA2" i="15"/>
  <c r="Z2" i="15"/>
  <c r="Y2" i="13"/>
  <c r="W3" i="10"/>
  <c r="Y3" i="10"/>
  <c r="Z3" i="10"/>
  <c r="AB3" i="10"/>
  <c r="W4" i="10"/>
  <c r="Y4" i="10"/>
  <c r="Z4" i="10"/>
  <c r="AB4" i="10"/>
  <c r="W5" i="10"/>
  <c r="Y5" i="10"/>
  <c r="Z5" i="10"/>
  <c r="AB5" i="10"/>
  <c r="W6" i="10"/>
  <c r="Y6" i="10"/>
  <c r="Z6" i="10"/>
  <c r="AB6" i="10"/>
  <c r="W7" i="10"/>
  <c r="Y7" i="10"/>
  <c r="Z7" i="10"/>
  <c r="AB7" i="10"/>
  <c r="W8" i="10"/>
  <c r="Y8" i="10"/>
  <c r="Z8" i="10"/>
  <c r="AB8" i="10"/>
  <c r="W9" i="10"/>
  <c r="Y9" i="10"/>
  <c r="Z9" i="10"/>
  <c r="AB9" i="10"/>
  <c r="W10" i="10"/>
  <c r="Y10" i="10"/>
  <c r="Z10" i="10"/>
  <c r="AB10" i="10"/>
  <c r="W11" i="10"/>
  <c r="Y11" i="10"/>
  <c r="Z11" i="10"/>
  <c r="AB11" i="10"/>
  <c r="W12" i="10"/>
  <c r="Y12" i="10"/>
  <c r="Z12" i="10"/>
  <c r="AB12" i="10"/>
  <c r="W13" i="10"/>
  <c r="Y13" i="10"/>
  <c r="Z13" i="10"/>
  <c r="AB13" i="10"/>
  <c r="Z2" i="10"/>
  <c r="Y2" i="10"/>
  <c r="Z2" i="13"/>
  <c r="Z2" i="11"/>
  <c r="AA35" i="18"/>
  <c r="Z35" i="18"/>
  <c r="Y35" i="18"/>
  <c r="X35" i="18"/>
  <c r="W35" i="18"/>
  <c r="V35" i="18"/>
  <c r="U35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G35" i="18"/>
  <c r="F35" i="18"/>
  <c r="E35" i="18"/>
  <c r="D35" i="18"/>
  <c r="C35" i="18"/>
  <c r="B35" i="18"/>
  <c r="B47" i="17"/>
  <c r="C45" i="17" s="1"/>
  <c r="U44" i="18"/>
  <c r="T44" i="18"/>
  <c r="S44" i="18"/>
  <c r="R44" i="18"/>
  <c r="Q44" i="18"/>
  <c r="P44" i="18"/>
  <c r="O44" i="18"/>
  <c r="N44" i="18"/>
  <c r="M44" i="18"/>
  <c r="L44" i="18"/>
  <c r="K44" i="18"/>
  <c r="J44" i="18"/>
  <c r="I44" i="18"/>
  <c r="H44" i="18"/>
  <c r="G44" i="18"/>
  <c r="F44" i="18"/>
  <c r="E44" i="18"/>
  <c r="D44" i="18"/>
  <c r="C44" i="18"/>
  <c r="B44" i="18"/>
  <c r="AA44" i="18"/>
  <c r="X44" i="18"/>
  <c r="W44" i="18"/>
  <c r="B56" i="17"/>
  <c r="C54" i="17" s="1"/>
  <c r="V44" i="18"/>
  <c r="Z44" i="18"/>
  <c r="Y44" i="18"/>
  <c r="E14" i="12"/>
  <c r="E102" i="17"/>
  <c r="D102" i="17"/>
  <c r="C102" i="17"/>
  <c r="B102" i="17"/>
  <c r="B92" i="17"/>
  <c r="C91" i="17" s="1"/>
  <c r="B83" i="17"/>
  <c r="C80" i="17" s="1"/>
  <c r="B74" i="17"/>
  <c r="C73" i="17" s="1"/>
  <c r="B65" i="17"/>
  <c r="C64" i="17" s="1"/>
  <c r="U53" i="18"/>
  <c r="T53" i="18"/>
  <c r="S53" i="18"/>
  <c r="R53" i="18"/>
  <c r="Q53" i="18"/>
  <c r="P53" i="18"/>
  <c r="O53" i="18"/>
  <c r="N53" i="18"/>
  <c r="M53" i="18"/>
  <c r="L53" i="18"/>
  <c r="K53" i="18"/>
  <c r="J53" i="18"/>
  <c r="I53" i="18"/>
  <c r="H53" i="18"/>
  <c r="G53" i="18"/>
  <c r="F53" i="18"/>
  <c r="E53" i="18"/>
  <c r="D53" i="18"/>
  <c r="C53" i="18"/>
  <c r="B53" i="18"/>
  <c r="AA52" i="18"/>
  <c r="Z52" i="18"/>
  <c r="Y52" i="18"/>
  <c r="X52" i="18"/>
  <c r="W52" i="18"/>
  <c r="V52" i="18"/>
  <c r="AA51" i="18"/>
  <c r="Z51" i="18"/>
  <c r="Y51" i="18"/>
  <c r="X51" i="18"/>
  <c r="W51" i="18"/>
  <c r="V51" i="18"/>
  <c r="AA50" i="18"/>
  <c r="Z50" i="18"/>
  <c r="Y50" i="18"/>
  <c r="X50" i="18"/>
  <c r="W50" i="18"/>
  <c r="V50" i="18"/>
  <c r="AA49" i="18"/>
  <c r="Z49" i="18"/>
  <c r="Y49" i="18"/>
  <c r="X49" i="18"/>
  <c r="W49" i="18"/>
  <c r="V49" i="18"/>
  <c r="AA48" i="18"/>
  <c r="Z48" i="18"/>
  <c r="Y48" i="18"/>
  <c r="X48" i="18"/>
  <c r="W48" i="18"/>
  <c r="V48" i="18"/>
  <c r="AA47" i="18"/>
  <c r="Z47" i="18"/>
  <c r="Y47" i="18"/>
  <c r="X47" i="18"/>
  <c r="W47" i="18"/>
  <c r="V47" i="18"/>
  <c r="T63" i="18"/>
  <c r="M63" i="18"/>
  <c r="L63" i="18"/>
  <c r="K63" i="18"/>
  <c r="J63" i="18"/>
  <c r="I63" i="18"/>
  <c r="E63" i="18"/>
  <c r="D63" i="18"/>
  <c r="C63" i="18"/>
  <c r="B63" i="18"/>
  <c r="AA62" i="18"/>
  <c r="Z62" i="18"/>
  <c r="Y62" i="18"/>
  <c r="X62" i="18"/>
  <c r="W62" i="18"/>
  <c r="V62" i="18"/>
  <c r="AA61" i="18"/>
  <c r="Z61" i="18"/>
  <c r="Y61" i="18"/>
  <c r="X61" i="18"/>
  <c r="W61" i="18"/>
  <c r="V61" i="18"/>
  <c r="AA60" i="18"/>
  <c r="Z60" i="18"/>
  <c r="Y60" i="18"/>
  <c r="X60" i="18"/>
  <c r="W60" i="18"/>
  <c r="V60" i="18"/>
  <c r="AA59" i="18"/>
  <c r="Z59" i="18"/>
  <c r="Y59" i="18"/>
  <c r="X59" i="18"/>
  <c r="W59" i="18"/>
  <c r="V59" i="18"/>
  <c r="AA58" i="18"/>
  <c r="Z58" i="18"/>
  <c r="Y58" i="18"/>
  <c r="X58" i="18"/>
  <c r="W58" i="18"/>
  <c r="V58" i="18"/>
  <c r="AA57" i="18"/>
  <c r="Z57" i="18"/>
  <c r="Y57" i="18"/>
  <c r="X57" i="18"/>
  <c r="W57" i="18"/>
  <c r="V57" i="18"/>
  <c r="AA56" i="18"/>
  <c r="Z56" i="18"/>
  <c r="Y56" i="18"/>
  <c r="X56" i="18"/>
  <c r="W56" i="18"/>
  <c r="V56" i="18"/>
  <c r="T73" i="18"/>
  <c r="M73" i="18"/>
  <c r="L73" i="18"/>
  <c r="K73" i="18"/>
  <c r="J73" i="18"/>
  <c r="I73" i="18"/>
  <c r="E73" i="18"/>
  <c r="D73" i="18"/>
  <c r="C73" i="18"/>
  <c r="B73" i="18"/>
  <c r="X72" i="18"/>
  <c r="Z72" i="18"/>
  <c r="AA72" i="18"/>
  <c r="Y72" i="18"/>
  <c r="W72" i="18"/>
  <c r="Z71" i="18"/>
  <c r="X71" i="18"/>
  <c r="W71" i="18"/>
  <c r="AA71" i="18"/>
  <c r="V71" i="18"/>
  <c r="X70" i="18"/>
  <c r="W70" i="18"/>
  <c r="Z70" i="18"/>
  <c r="AA70" i="18"/>
  <c r="V70" i="18"/>
  <c r="Z69" i="18"/>
  <c r="X69" i="18"/>
  <c r="W69" i="18"/>
  <c r="AA69" i="18"/>
  <c r="V69" i="18"/>
  <c r="Z68" i="18"/>
  <c r="X68" i="18"/>
  <c r="W68" i="18"/>
  <c r="AA68" i="18"/>
  <c r="V68" i="18"/>
  <c r="Z67" i="18"/>
  <c r="X67" i="18"/>
  <c r="W67" i="18"/>
  <c r="R73" i="18"/>
  <c r="AA67" i="18"/>
  <c r="V67" i="18"/>
  <c r="Z66" i="18"/>
  <c r="Y66" i="18"/>
  <c r="X66" i="18"/>
  <c r="W66" i="18"/>
  <c r="AA66" i="18"/>
  <c r="H82" i="18"/>
  <c r="H83" i="18" s="1"/>
  <c r="G83" i="18"/>
  <c r="F82" i="18"/>
  <c r="F83" i="18" s="1"/>
  <c r="C83" i="18"/>
  <c r="D83" i="18"/>
  <c r="E83" i="18"/>
  <c r="I83" i="18"/>
  <c r="J83" i="18"/>
  <c r="K83" i="18"/>
  <c r="M83" i="18"/>
  <c r="B83" i="18"/>
  <c r="U82" i="18"/>
  <c r="S82" i="18"/>
  <c r="R82" i="18"/>
  <c r="Q82" i="18"/>
  <c r="P82" i="18"/>
  <c r="O82" i="18"/>
  <c r="N82" i="18"/>
  <c r="X82" i="18"/>
  <c r="S81" i="18"/>
  <c r="R81" i="18"/>
  <c r="Q81" i="18"/>
  <c r="P81" i="18"/>
  <c r="O81" i="18"/>
  <c r="X81" i="18"/>
  <c r="U80" i="18"/>
  <c r="S80" i="18"/>
  <c r="R80" i="18"/>
  <c r="Q80" i="18"/>
  <c r="P80" i="18"/>
  <c r="O80" i="18"/>
  <c r="N80" i="18"/>
  <c r="X80" i="18"/>
  <c r="S79" i="18"/>
  <c r="R79" i="18"/>
  <c r="Q79" i="18"/>
  <c r="P79" i="18"/>
  <c r="O79" i="18"/>
  <c r="X79" i="18"/>
  <c r="S78" i="18"/>
  <c r="R78" i="18"/>
  <c r="Q78" i="18"/>
  <c r="P78" i="18"/>
  <c r="O78" i="18"/>
  <c r="X78" i="18"/>
  <c r="S77" i="18"/>
  <c r="R77" i="18"/>
  <c r="Q77" i="18"/>
  <c r="P77" i="18"/>
  <c r="O77" i="18"/>
  <c r="X77" i="18"/>
  <c r="Y76" i="18"/>
  <c r="U76" i="18"/>
  <c r="T76" i="18"/>
  <c r="T83" i="18" s="1"/>
  <c r="N76" i="18"/>
  <c r="X76" i="18"/>
  <c r="L76" i="18"/>
  <c r="AA76" i="18" s="1"/>
  <c r="N73" i="18"/>
  <c r="V66" i="18"/>
  <c r="Y69" i="18"/>
  <c r="Y71" i="18"/>
  <c r="Y68" i="18"/>
  <c r="Y70" i="18"/>
  <c r="V72" i="18"/>
  <c r="Y67" i="18"/>
  <c r="G63" i="18"/>
  <c r="O63" i="18"/>
  <c r="S63" i="18"/>
  <c r="Z77" i="18"/>
  <c r="Z78" i="18"/>
  <c r="Z79" i="18"/>
  <c r="H63" i="18"/>
  <c r="P63" i="18"/>
  <c r="Q73" i="18"/>
  <c r="U73" i="18"/>
  <c r="Q63" i="18"/>
  <c r="U63" i="18"/>
  <c r="G73" i="18"/>
  <c r="O73" i="18"/>
  <c r="S73" i="18"/>
  <c r="W77" i="18"/>
  <c r="W78" i="18"/>
  <c r="W79" i="18"/>
  <c r="W80" i="18"/>
  <c r="Z81" i="18"/>
  <c r="F63" i="18"/>
  <c r="N63" i="18"/>
  <c r="R63" i="18"/>
  <c r="H73" i="18"/>
  <c r="P73" i="18"/>
  <c r="W81" i="18"/>
  <c r="W76" i="18"/>
  <c r="F73" i="18"/>
  <c r="Y3" i="16"/>
  <c r="Y4" i="16"/>
  <c r="Y5" i="16"/>
  <c r="Y7" i="16"/>
  <c r="Y8" i="16"/>
  <c r="Y9" i="16"/>
  <c r="Y11" i="16"/>
  <c r="Y12" i="16"/>
  <c r="Y13" i="16"/>
  <c r="V14" i="15"/>
  <c r="U14" i="15"/>
  <c r="Q14" i="15"/>
  <c r="P14" i="15"/>
  <c r="O14" i="15"/>
  <c r="N14" i="15"/>
  <c r="M14" i="15"/>
  <c r="L14" i="15"/>
  <c r="K14" i="15"/>
  <c r="J14" i="15"/>
  <c r="I14" i="15"/>
  <c r="G14" i="15"/>
  <c r="H14" i="15"/>
  <c r="F14" i="15"/>
  <c r="E14" i="15"/>
  <c r="E14" i="10"/>
  <c r="E14" i="13"/>
  <c r="E14" i="14"/>
  <c r="D14" i="15"/>
  <c r="C14" i="15"/>
  <c r="B14" i="15"/>
  <c r="B6" i="18" s="1"/>
  <c r="V14" i="14"/>
  <c r="U14" i="14"/>
  <c r="Q14" i="14"/>
  <c r="P14" i="14"/>
  <c r="O14" i="14"/>
  <c r="N14" i="14"/>
  <c r="M14" i="14"/>
  <c r="L14" i="14"/>
  <c r="K14" i="14"/>
  <c r="J14" i="14"/>
  <c r="J2" i="17"/>
  <c r="J14" i="13"/>
  <c r="J14" i="12"/>
  <c r="I14" i="14"/>
  <c r="I14" i="10"/>
  <c r="I14" i="13"/>
  <c r="I14" i="12"/>
  <c r="H14" i="14"/>
  <c r="H14" i="10"/>
  <c r="H14" i="13"/>
  <c r="H14" i="12"/>
  <c r="G14" i="14"/>
  <c r="F14" i="14"/>
  <c r="D14" i="14"/>
  <c r="D5" i="17" s="1"/>
  <c r="C14" i="14"/>
  <c r="B14" i="10"/>
  <c r="B2" i="18" s="1"/>
  <c r="B3" i="18"/>
  <c r="B14" i="13"/>
  <c r="B4" i="18" s="1"/>
  <c r="B14" i="12"/>
  <c r="B7" i="18" s="1"/>
  <c r="V14" i="13"/>
  <c r="U14" i="13"/>
  <c r="Q14" i="13"/>
  <c r="P14" i="13"/>
  <c r="O14" i="13"/>
  <c r="N14" i="13"/>
  <c r="M14" i="13"/>
  <c r="L14" i="13"/>
  <c r="K14" i="13"/>
  <c r="G14" i="13"/>
  <c r="F14" i="13"/>
  <c r="F14" i="10"/>
  <c r="F14" i="12"/>
  <c r="D14" i="13"/>
  <c r="D14" i="10"/>
  <c r="D14" i="12"/>
  <c r="C14" i="13"/>
  <c r="V14" i="12"/>
  <c r="U14" i="12"/>
  <c r="Q14" i="12"/>
  <c r="P14" i="12"/>
  <c r="O14" i="12"/>
  <c r="O7" i="17" s="1"/>
  <c r="N14" i="12"/>
  <c r="M14" i="12"/>
  <c r="L14" i="12"/>
  <c r="K14" i="12"/>
  <c r="G14" i="12"/>
  <c r="C14" i="12"/>
  <c r="G14" i="10"/>
  <c r="P7" i="17"/>
  <c r="O3" i="17"/>
  <c r="C14" i="10"/>
  <c r="M14" i="10"/>
  <c r="N14" i="10"/>
  <c r="Q14" i="10"/>
  <c r="Q2" i="17" s="1"/>
  <c r="O14" i="10"/>
  <c r="P14" i="10"/>
  <c r="X14" i="14"/>
  <c r="AB2" i="10"/>
  <c r="L2" i="17"/>
  <c r="B4" i="21" l="1"/>
  <c r="B3" i="21"/>
  <c r="B5" i="21"/>
  <c r="Y14" i="11"/>
  <c r="AA14" i="11"/>
  <c r="Z14" i="11"/>
  <c r="AA63" i="18"/>
  <c r="X63" i="18"/>
  <c r="M7" i="18"/>
  <c r="N7" i="18"/>
  <c r="O7" i="18"/>
  <c r="P7" i="18"/>
  <c r="Q7" i="18"/>
  <c r="Q7" i="17"/>
  <c r="O6" i="18"/>
  <c r="P6" i="18"/>
  <c r="Q6" i="17"/>
  <c r="Q6" i="18"/>
  <c r="O6" i="17"/>
  <c r="V6" i="17"/>
  <c r="V6" i="18"/>
  <c r="L6" i="18"/>
  <c r="M6" i="18"/>
  <c r="N6" i="18"/>
  <c r="Q4" i="18"/>
  <c r="Q4" i="17"/>
  <c r="M4" i="18"/>
  <c r="O4" i="18"/>
  <c r="N4" i="18"/>
  <c r="P4" i="18"/>
  <c r="P3" i="18"/>
  <c r="Q3" i="18"/>
  <c r="M3" i="18"/>
  <c r="N3" i="18"/>
  <c r="O3" i="18"/>
  <c r="Q5" i="17"/>
  <c r="Q5" i="18"/>
  <c r="M5" i="18"/>
  <c r="N5" i="18"/>
  <c r="O5" i="18"/>
  <c r="P5" i="18"/>
  <c r="J3" i="18"/>
  <c r="V7" i="18"/>
  <c r="U5" i="18"/>
  <c r="V5" i="18"/>
  <c r="L5" i="18"/>
  <c r="K5" i="18"/>
  <c r="Y5" i="18" s="1"/>
  <c r="J5" i="18"/>
  <c r="I5" i="18"/>
  <c r="H5" i="18"/>
  <c r="G5" i="18"/>
  <c r="U4" i="18"/>
  <c r="V4" i="18"/>
  <c r="L4" i="18"/>
  <c r="K4" i="18"/>
  <c r="Y4" i="18" s="1"/>
  <c r="J4" i="18"/>
  <c r="I4" i="18"/>
  <c r="H4" i="18"/>
  <c r="G4" i="18"/>
  <c r="U6" i="18"/>
  <c r="J6" i="18"/>
  <c r="K6" i="18"/>
  <c r="Y6" i="18" s="1"/>
  <c r="I6" i="18"/>
  <c r="H6" i="18"/>
  <c r="G6" i="18"/>
  <c r="U2" i="18"/>
  <c r="Q2" i="18"/>
  <c r="P2" i="18"/>
  <c r="O2" i="18"/>
  <c r="N2" i="18"/>
  <c r="M2" i="18"/>
  <c r="Y14" i="10"/>
  <c r="I2" i="18"/>
  <c r="H2" i="18"/>
  <c r="G2" i="18"/>
  <c r="F7" i="18"/>
  <c r="E7" i="18"/>
  <c r="D7" i="18"/>
  <c r="C7" i="18"/>
  <c r="F2" i="18"/>
  <c r="E2" i="18"/>
  <c r="E2" i="17"/>
  <c r="D2" i="18"/>
  <c r="C2" i="18"/>
  <c r="C2" i="17"/>
  <c r="F4" i="18"/>
  <c r="E4" i="18"/>
  <c r="D4" i="18"/>
  <c r="C4" i="18"/>
  <c r="F5" i="18"/>
  <c r="E5" i="18"/>
  <c r="D5" i="18"/>
  <c r="C5" i="18"/>
  <c r="F6" i="18"/>
  <c r="E6" i="18"/>
  <c r="D6" i="18"/>
  <c r="C6" i="18"/>
  <c r="F3" i="18"/>
  <c r="E3" i="18"/>
  <c r="C3" i="18"/>
  <c r="U3" i="18"/>
  <c r="V3" i="18"/>
  <c r="L3" i="18"/>
  <c r="K3" i="18"/>
  <c r="Y3" i="18" s="1"/>
  <c r="I3" i="18"/>
  <c r="H3" i="18"/>
  <c r="G3" i="18"/>
  <c r="B8" i="18"/>
  <c r="J7" i="18"/>
  <c r="U7" i="18"/>
  <c r="L7" i="18"/>
  <c r="K7" i="18"/>
  <c r="I7" i="18"/>
  <c r="H7" i="18"/>
  <c r="G7" i="18"/>
  <c r="W63" i="18"/>
  <c r="V53" i="18"/>
  <c r="Z53" i="18"/>
  <c r="W12" i="16"/>
  <c r="W5" i="16"/>
  <c r="Y2" i="16"/>
  <c r="W9" i="16"/>
  <c r="Y6" i="16"/>
  <c r="W8" i="16"/>
  <c r="W11" i="16"/>
  <c r="W13" i="16"/>
  <c r="Y73" i="18"/>
  <c r="X53" i="18"/>
  <c r="W73" i="18"/>
  <c r="W53" i="18"/>
  <c r="Y53" i="18"/>
  <c r="AA53" i="18"/>
  <c r="X83" i="18"/>
  <c r="AA73" i="18"/>
  <c r="Y63" i="18"/>
  <c r="X73" i="18"/>
  <c r="Z73" i="18"/>
  <c r="V73" i="18"/>
  <c r="Z63" i="18"/>
  <c r="V63" i="18"/>
  <c r="Y77" i="18"/>
  <c r="Y78" i="18"/>
  <c r="AA79" i="18"/>
  <c r="Z76" i="18"/>
  <c r="C89" i="17"/>
  <c r="C90" i="17"/>
  <c r="Y14" i="12"/>
  <c r="M7" i="17"/>
  <c r="Z14" i="12"/>
  <c r="U7" i="17"/>
  <c r="AA14" i="12"/>
  <c r="AB14" i="12"/>
  <c r="D7" i="17"/>
  <c r="L7" i="17"/>
  <c r="K7" i="17"/>
  <c r="Y7" i="17" s="1"/>
  <c r="B7" i="17"/>
  <c r="H7" i="17"/>
  <c r="F7" i="17"/>
  <c r="I7" i="17"/>
  <c r="C7" i="17"/>
  <c r="N7" i="17"/>
  <c r="J6" i="17"/>
  <c r="Y80" i="18"/>
  <c r="AA81" i="18"/>
  <c r="AA82" i="18"/>
  <c r="Y14" i="15"/>
  <c r="W82" i="18"/>
  <c r="W83" i="18" s="1"/>
  <c r="Y81" i="18"/>
  <c r="P6" i="17"/>
  <c r="AA80" i="18"/>
  <c r="Z14" i="15"/>
  <c r="AA14" i="15"/>
  <c r="N6" i="17"/>
  <c r="L6" i="17"/>
  <c r="F6" i="17"/>
  <c r="Z82" i="18"/>
  <c r="C6" i="17"/>
  <c r="G6" i="17"/>
  <c r="V80" i="18"/>
  <c r="R83" i="18"/>
  <c r="V81" i="18"/>
  <c r="E6" i="17"/>
  <c r="H6" i="17"/>
  <c r="M6" i="17"/>
  <c r="U6" i="17"/>
  <c r="Y79" i="18"/>
  <c r="L5" i="17"/>
  <c r="F5" i="17"/>
  <c r="C5" i="17"/>
  <c r="Z14" i="14"/>
  <c r="W14" i="14"/>
  <c r="M5" i="17"/>
  <c r="B5" i="17"/>
  <c r="H5" i="17"/>
  <c r="N5" i="17"/>
  <c r="AA14" i="14"/>
  <c r="AB14" i="14"/>
  <c r="O5" i="17"/>
  <c r="J5" i="17"/>
  <c r="Y14" i="14"/>
  <c r="G5" i="17"/>
  <c r="V5" i="17"/>
  <c r="K5" i="17"/>
  <c r="Y5" i="17" s="1"/>
  <c r="P5" i="17"/>
  <c r="I5" i="17"/>
  <c r="Z10" i="16"/>
  <c r="AA11" i="16"/>
  <c r="U83" i="18"/>
  <c r="Y14" i="13"/>
  <c r="Z2" i="16"/>
  <c r="Z4" i="16"/>
  <c r="AB3" i="16"/>
  <c r="M4" i="17"/>
  <c r="O83" i="18"/>
  <c r="AA14" i="13"/>
  <c r="O4" i="17"/>
  <c r="V78" i="18"/>
  <c r="P4" i="17"/>
  <c r="N4" i="17"/>
  <c r="W14" i="13"/>
  <c r="C4" i="17"/>
  <c r="V4" i="17"/>
  <c r="J4" i="17"/>
  <c r="B4" i="17"/>
  <c r="I4" i="17"/>
  <c r="Z3" i="16"/>
  <c r="H4" i="17"/>
  <c r="D4" i="17"/>
  <c r="K4" i="17"/>
  <c r="Y4" i="17" s="1"/>
  <c r="AA8" i="16"/>
  <c r="F4" i="17"/>
  <c r="L4" i="17"/>
  <c r="AA5" i="16"/>
  <c r="Z13" i="16"/>
  <c r="AA77" i="18"/>
  <c r="S83" i="18"/>
  <c r="P83" i="18"/>
  <c r="Y10" i="16"/>
  <c r="E3" i="17"/>
  <c r="AA12" i="16"/>
  <c r="P3" i="17"/>
  <c r="K3" i="17"/>
  <c r="Y3" i="17" s="1"/>
  <c r="Z11" i="16"/>
  <c r="AA9" i="16"/>
  <c r="H3" i="17"/>
  <c r="J3" i="17"/>
  <c r="M3" i="17"/>
  <c r="B3" i="17"/>
  <c r="I3" i="17"/>
  <c r="N3" i="17"/>
  <c r="V3" i="17"/>
  <c r="U3" i="17"/>
  <c r="AB9" i="16"/>
  <c r="AB6" i="16"/>
  <c r="C3" i="17"/>
  <c r="L3" i="17"/>
  <c r="F3" i="17"/>
  <c r="Z7" i="16"/>
  <c r="Z5" i="16"/>
  <c r="AB8" i="16"/>
  <c r="AB10" i="16"/>
  <c r="V76" i="18"/>
  <c r="O2" i="17"/>
  <c r="D2" i="17"/>
  <c r="N14" i="16"/>
  <c r="AB4" i="16"/>
  <c r="B27" i="17"/>
  <c r="N83" i="18"/>
  <c r="Z14" i="10"/>
  <c r="Q14" i="16"/>
  <c r="L83" i="18"/>
  <c r="AB13" i="16"/>
  <c r="Z12" i="16"/>
  <c r="AB7" i="16"/>
  <c r="AB5" i="16"/>
  <c r="G2" i="17"/>
  <c r="P14" i="16"/>
  <c r="Z9" i="16"/>
  <c r="F2" i="17"/>
  <c r="U2" i="17"/>
  <c r="H2" i="17"/>
  <c r="N2" i="17"/>
  <c r="AA6" i="16"/>
  <c r="M2" i="17"/>
  <c r="AB12" i="16"/>
  <c r="W6" i="16"/>
  <c r="AB11" i="16"/>
  <c r="I2" i="17"/>
  <c r="I14" i="16"/>
  <c r="Z6" i="16"/>
  <c r="Z8" i="16"/>
  <c r="P2" i="17"/>
  <c r="W3" i="16"/>
  <c r="AA4" i="16"/>
  <c r="L14" i="16"/>
  <c r="AA13" i="16"/>
  <c r="Z80" i="18"/>
  <c r="V79" i="18"/>
  <c r="V82" i="18"/>
  <c r="Q83" i="18"/>
  <c r="V77" i="18"/>
  <c r="AA78" i="18"/>
  <c r="Y82" i="18"/>
  <c r="C86" i="17"/>
  <c r="C71" i="17"/>
  <c r="C70" i="17"/>
  <c r="C88" i="17"/>
  <c r="C68" i="17"/>
  <c r="C87" i="17"/>
  <c r="C72" i="17"/>
  <c r="C69" i="17"/>
  <c r="C77" i="17"/>
  <c r="C82" i="17"/>
  <c r="C81" i="17"/>
  <c r="C42" i="17"/>
  <c r="C79" i="17"/>
  <c r="C46" i="17"/>
  <c r="C78" i="17"/>
  <c r="C63" i="17"/>
  <c r="C61" i="17"/>
  <c r="C62" i="17"/>
  <c r="C59" i="17"/>
  <c r="C51" i="17"/>
  <c r="C60" i="17"/>
  <c r="C53" i="17"/>
  <c r="C43" i="17"/>
  <c r="C41" i="17"/>
  <c r="C44" i="17"/>
  <c r="C50" i="17"/>
  <c r="C52" i="17"/>
  <c r="C55" i="17"/>
  <c r="W14" i="15"/>
  <c r="W7" i="16"/>
  <c r="AA7" i="16"/>
  <c r="AA3" i="16"/>
  <c r="W4" i="16"/>
  <c r="AA10" i="16"/>
  <c r="W10" i="16"/>
  <c r="M14" i="16"/>
  <c r="AB14" i="10"/>
  <c r="X14" i="12"/>
  <c r="D6" i="17"/>
  <c r="X14" i="15"/>
  <c r="E4" i="17"/>
  <c r="B6" i="17"/>
  <c r="V7" i="17"/>
  <c r="G7" i="17"/>
  <c r="U14" i="16"/>
  <c r="W14" i="12"/>
  <c r="J7" i="17"/>
  <c r="U4" i="17"/>
  <c r="AB14" i="13"/>
  <c r="K2" i="17"/>
  <c r="Y2" i="17" s="1"/>
  <c r="B2" i="17"/>
  <c r="E7" i="17"/>
  <c r="E5" i="17"/>
  <c r="U5" i="17"/>
  <c r="B14" i="16"/>
  <c r="K6" i="17"/>
  <c r="Y6" i="17" s="1"/>
  <c r="I6" i="17"/>
  <c r="K14" i="16"/>
  <c r="G14" i="16"/>
  <c r="G3" i="17"/>
  <c r="J14" i="16"/>
  <c r="H14" i="16"/>
  <c r="G4" i="17"/>
  <c r="B6" i="21" l="1"/>
  <c r="AA6" i="17"/>
  <c r="Z4" i="18"/>
  <c r="AA6" i="18"/>
  <c r="Z6" i="18"/>
  <c r="E8" i="18"/>
  <c r="AA3" i="17"/>
  <c r="AA3" i="18"/>
  <c r="Z7" i="18"/>
  <c r="AB6" i="18"/>
  <c r="O8" i="18"/>
  <c r="Z3" i="18"/>
  <c r="Q8" i="18"/>
  <c r="F8" i="18"/>
  <c r="B11" i="17"/>
  <c r="N8" i="18"/>
  <c r="Z5" i="18"/>
  <c r="P8" i="18"/>
  <c r="AA5" i="18"/>
  <c r="AB4" i="18"/>
  <c r="I8" i="18"/>
  <c r="H8" i="18"/>
  <c r="AB5" i="18"/>
  <c r="J8" i="18"/>
  <c r="V8" i="18"/>
  <c r="AA4" i="18"/>
  <c r="U8" i="18"/>
  <c r="M8" i="18"/>
  <c r="Z2" i="18"/>
  <c r="AB2" i="18"/>
  <c r="X7" i="18"/>
  <c r="X2" i="18"/>
  <c r="W2" i="18"/>
  <c r="X4" i="18"/>
  <c r="W4" i="18"/>
  <c r="X5" i="18"/>
  <c r="W5" i="18"/>
  <c r="X6" i="18"/>
  <c r="W6" i="18"/>
  <c r="C8" i="18"/>
  <c r="AB3" i="18"/>
  <c r="AA7" i="18"/>
  <c r="L8" i="18"/>
  <c r="Y7" i="18"/>
  <c r="Y8" i="18" s="1"/>
  <c r="K8" i="18"/>
  <c r="W7" i="18"/>
  <c r="G8" i="18"/>
  <c r="AB7" i="18"/>
  <c r="X7" i="17"/>
  <c r="B16" i="17"/>
  <c r="X6" i="17"/>
  <c r="B15" i="17"/>
  <c r="AA5" i="17"/>
  <c r="X5" i="17"/>
  <c r="B14" i="17"/>
  <c r="B13" i="17"/>
  <c r="X4" i="17"/>
  <c r="B12" i="17"/>
  <c r="Z3" i="17"/>
  <c r="X2" i="17"/>
  <c r="C8" i="17"/>
  <c r="C22" i="17"/>
  <c r="C23" i="17"/>
  <c r="C25" i="17"/>
  <c r="C21" i="17"/>
  <c r="C24" i="17"/>
  <c r="AB2" i="17"/>
  <c r="Z7" i="17"/>
  <c r="Z6" i="17"/>
  <c r="J8" i="17"/>
  <c r="AB2" i="16"/>
  <c r="AB14" i="16" s="1"/>
  <c r="O14" i="16"/>
  <c r="Y83" i="18"/>
  <c r="C26" i="17"/>
  <c r="AA7" i="17"/>
  <c r="Z83" i="18"/>
  <c r="AA83" i="18"/>
  <c r="L8" i="17"/>
  <c r="AB6" i="17"/>
  <c r="Z5" i="17"/>
  <c r="AB5" i="17"/>
  <c r="V83" i="18"/>
  <c r="P8" i="17"/>
  <c r="AB3" i="17"/>
  <c r="Q8" i="17"/>
  <c r="H8" i="17"/>
  <c r="O8" i="17"/>
  <c r="AA4" i="17"/>
  <c r="Z4" i="17"/>
  <c r="N8" i="17"/>
  <c r="M8" i="17"/>
  <c r="F8" i="17"/>
  <c r="Y14" i="16"/>
  <c r="Z2" i="17"/>
  <c r="U8" i="17"/>
  <c r="W5" i="17"/>
  <c r="B8" i="17"/>
  <c r="Z14" i="16"/>
  <c r="AB7" i="17"/>
  <c r="W7" i="17"/>
  <c r="K8" i="17"/>
  <c r="Y8" i="17"/>
  <c r="E8" i="17"/>
  <c r="I8" i="17"/>
  <c r="W6" i="17"/>
  <c r="G8" i="17"/>
  <c r="W4" i="17"/>
  <c r="AB4" i="17"/>
  <c r="Z8" i="18" l="1"/>
  <c r="AA8" i="18"/>
  <c r="AB8" i="18"/>
  <c r="B17" i="17"/>
  <c r="C12" i="17" s="1"/>
  <c r="Z8" i="17"/>
  <c r="G102" i="17"/>
  <c r="AB8" i="17"/>
  <c r="AA14" i="10"/>
  <c r="W2" i="11"/>
  <c r="W14" i="11" s="1"/>
  <c r="D3" i="18" l="1"/>
  <c r="C13" i="17"/>
  <c r="C14" i="17"/>
  <c r="C15" i="17"/>
  <c r="C16" i="17"/>
  <c r="C11" i="17"/>
  <c r="X2" i="16"/>
  <c r="X14" i="16" s="1"/>
  <c r="D3" i="17"/>
  <c r="X3" i="17" s="1"/>
  <c r="X8" i="17" s="1"/>
  <c r="D14" i="16"/>
  <c r="D8" i="18" l="1"/>
  <c r="X3" i="18"/>
  <c r="X8" i="18" s="1"/>
  <c r="W3" i="18"/>
  <c r="W8" i="18" s="1"/>
  <c r="W3" i="17"/>
  <c r="D8" i="17"/>
  <c r="W2" i="10"/>
  <c r="W14" i="10" s="1"/>
  <c r="V14" i="16" l="1"/>
  <c r="V2" i="17"/>
  <c r="W2" i="17" s="1"/>
  <c r="W8" i="17" s="1"/>
  <c r="W2" i="16"/>
  <c r="W14" i="16" s="1"/>
  <c r="AA2" i="16"/>
  <c r="AA14" i="16" s="1"/>
  <c r="AA2" i="17" l="1"/>
  <c r="AA8" i="17" s="1"/>
  <c r="V8" i="17"/>
</calcChain>
</file>

<file path=xl/sharedStrings.xml><?xml version="1.0" encoding="utf-8"?>
<sst xmlns="http://schemas.openxmlformats.org/spreadsheetml/2006/main" count="685" uniqueCount="99">
  <si>
    <t>Hôtel de Ville</t>
  </si>
  <si>
    <t>Personnes reçues</t>
  </si>
  <si>
    <t>Retraits
CNI</t>
  </si>
  <si>
    <t>Retraits
Passeport</t>
  </si>
  <si>
    <t>Certificats divers</t>
  </si>
  <si>
    <t>Légalisation
signature</t>
  </si>
  <si>
    <t>Recens. militaire</t>
  </si>
  <si>
    <t>Inscription
élection</t>
  </si>
  <si>
    <t>Actes d'état civil</t>
  </si>
  <si>
    <t>Prest'O
inscription</t>
  </si>
  <si>
    <t>Retrait
Attestation
Accueil</t>
  </si>
  <si>
    <t>Hospitalisation
d'office</t>
  </si>
  <si>
    <t>Création
modification
syndicats</t>
  </si>
  <si>
    <t>Dossier
SASPA</t>
  </si>
  <si>
    <t>Renseignements
Divers</t>
  </si>
  <si>
    <t>Nombre de
Prestations</t>
  </si>
  <si>
    <t>Actes
d'état civil</t>
  </si>
  <si>
    <t>Attestation
Accueil</t>
  </si>
  <si>
    <t>Presto</t>
  </si>
  <si>
    <t>Autres</t>
  </si>
  <si>
    <t>Année 2022</t>
  </si>
  <si>
    <t>MOSSON</t>
  </si>
  <si>
    <t>CNI
Passeport</t>
  </si>
  <si>
    <t>TASTAVIN</t>
  </si>
  <si>
    <t>VILLON</t>
  </si>
  <si>
    <t>AIGUELONGUE</t>
  </si>
  <si>
    <t>AUBES POMPIGNANE</t>
  </si>
  <si>
    <t>VIE QUOTIDIENNE</t>
  </si>
  <si>
    <t>Sites</t>
  </si>
  <si>
    <t>HDV</t>
  </si>
  <si>
    <t>Année 2020</t>
  </si>
  <si>
    <t>Nombre de titres 2020</t>
  </si>
  <si>
    <t>Année 2019</t>
  </si>
  <si>
    <t>Année 2018</t>
  </si>
  <si>
    <t>Nombre de titres 2019</t>
  </si>
  <si>
    <t>Nombre de titres 2018</t>
  </si>
  <si>
    <t>Nombre de titres 2017</t>
  </si>
  <si>
    <t>Année 2017</t>
  </si>
  <si>
    <t>Nombre de titres 2016</t>
  </si>
  <si>
    <t>Année 2016</t>
  </si>
  <si>
    <t>Nombre de titres 2015</t>
  </si>
  <si>
    <t>Année 2015</t>
  </si>
  <si>
    <t>2021</t>
  </si>
  <si>
    <t>Retraits CNI</t>
  </si>
  <si>
    <t>Retraits Passep.</t>
  </si>
  <si>
    <t>Légal. signature</t>
  </si>
  <si>
    <t>Insc. élection</t>
  </si>
  <si>
    <t>Prest'O inscr.</t>
  </si>
  <si>
    <t>Retrait Att. Accueil</t>
  </si>
  <si>
    <t>Hosp. d'office</t>
  </si>
  <si>
    <t>Création/modif. syndicats</t>
  </si>
  <si>
    <t>Dossier SASPA</t>
  </si>
  <si>
    <t>Rens. Divers</t>
  </si>
  <si>
    <t>Carte midi &amp; TSC</t>
  </si>
  <si>
    <t>Prestations</t>
  </si>
  <si>
    <t>Année 2021</t>
  </si>
  <si>
    <t>2020</t>
  </si>
  <si>
    <t>2019</t>
  </si>
  <si>
    <t>2018</t>
  </si>
  <si>
    <t>2017</t>
  </si>
  <si>
    <t>CHAMBERTE</t>
  </si>
  <si>
    <t>2016</t>
  </si>
  <si>
    <t>2015</t>
  </si>
  <si>
    <t>CNI/Passeport Montpellier</t>
  </si>
  <si>
    <t>CNI/Passeport Hors Commune</t>
  </si>
  <si>
    <t>Nombre de titres 2022</t>
  </si>
  <si>
    <t>Nombre de titres 2021</t>
  </si>
  <si>
    <t>Année 2023</t>
  </si>
  <si>
    <t>CNI Passeport</t>
  </si>
  <si>
    <t>Nombre de titres 2023</t>
  </si>
  <si>
    <t>Regroupement familial</t>
  </si>
  <si>
    <t>Regroupement familal</t>
  </si>
  <si>
    <t>Demandes
CNI</t>
  </si>
  <si>
    <t>Demandes 
Passeport</t>
  </si>
  <si>
    <t>Demandes
Attestation
accueil</t>
  </si>
  <si>
    <t>Demandes Attest. accueil</t>
  </si>
  <si>
    <t>Demandes CNI
Montpellier</t>
  </si>
  <si>
    <t>Demandes 
CNI
HC</t>
  </si>
  <si>
    <t>Demandes 
Passeport
Montpellier</t>
  </si>
  <si>
    <t>Demandes 
Passeport HC</t>
  </si>
  <si>
    <t>Demandes CNI        HC</t>
  </si>
  <si>
    <t>Demandes Passep. HC</t>
  </si>
  <si>
    <t>Demandes CNI</t>
  </si>
  <si>
    <t xml:space="preserve">Demandes 
Passeport
</t>
  </si>
  <si>
    <t>F. VILLON</t>
  </si>
  <si>
    <t>Demandes
Passeports</t>
  </si>
  <si>
    <t>Demande CNI</t>
  </si>
  <si>
    <t>Retrait CNI</t>
  </si>
  <si>
    <t>Demande
Passeport</t>
  </si>
  <si>
    <t>Retrait Passep.</t>
  </si>
  <si>
    <t>Dossiers Attest. accueil</t>
  </si>
  <si>
    <t>Notification diplôme</t>
  </si>
  <si>
    <t>Registre d'assemblée</t>
  </si>
  <si>
    <t>Prest'O
paiement
réservation</t>
  </si>
  <si>
    <t>TRIMESTRE 1</t>
  </si>
  <si>
    <t>TRIMESTRE 2</t>
  </si>
  <si>
    <t>TRIMESTRE 3</t>
  </si>
  <si>
    <t>TRIMESTRE 4</t>
  </si>
  <si>
    <t>ANNEE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</si>
</sst>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\ _F_-;\-* #,##0\ _F_-;_-* &quot;-&quot;??\ _F_-;_-@_-"/>
    <numFmt numFmtId="167" formatCode="#,##0_ ;\-#,##0\ "/>
  </numFmts>
  <fonts count="5" x14ac:knownFonts="1">
    <font>
      <sz val="11"/>
      <color theme="1"/>
      <name val="Calibri"/>
      <family val="2"/>
      <scheme val="minor"/>
    </font>
    <font>
      <sz val="14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36"/>
      <name val="Calibri"/>
      <family val="2"/>
      <scheme val="minor"/>
    </font>
  </fonts>
  <fills count="10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FFCC66"/>
        </stop>
      </gradientFill>
    </fill>
    <fill>
      <gradientFill degree="90">
        <stop position="0">
          <color theme="0"/>
        </stop>
        <stop position="1">
          <color theme="9" tint="0.59999389629810485"/>
        </stop>
      </gradient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gradientFill degree="90">
        <stop position="0">
          <color theme="0"/>
        </stop>
        <stop position="1">
          <color rgb="FF7030A0"/>
        </stop>
      </gradientFill>
    </fill>
    <fill>
      <gradientFill degree="90">
        <stop position="0">
          <color theme="0"/>
        </stop>
        <stop position="1">
          <color rgb="FF00B0F0"/>
        </stop>
      </gradientFill>
    </fill>
    <fill>
      <gradientFill degree="90">
        <stop position="0">
          <color theme="0"/>
        </stop>
        <stop position="1">
          <color rgb="FF0070C0"/>
        </stop>
      </gradientFill>
    </fill>
    <fill>
      <gradientFill degree="90">
        <stop position="0">
          <color theme="0"/>
        </stop>
        <stop position="1">
          <color rgb="FFDCC5ED"/>
        </stop>
      </gradient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165" fontId="0" fillId="0" borderId="1" xfId="1" applyNumberFormat="1" applyFont="1" applyBorder="1"/>
    <xf numFmtId="165" fontId="0" fillId="2" borderId="1" xfId="1" applyNumberFormat="1" applyFont="1" applyFill="1" applyBorder="1" applyAlignment="1">
      <alignment vertical="center" wrapText="1"/>
    </xf>
    <xf numFmtId="165" fontId="3" fillId="8" borderId="1" xfId="1" applyNumberFormat="1" applyFont="1" applyFill="1" applyBorder="1" applyAlignment="1">
      <alignment vertical="center" wrapText="1"/>
    </xf>
    <xf numFmtId="165" fontId="0" fillId="3" borderId="1" xfId="1" applyNumberFormat="1" applyFont="1" applyFill="1" applyBorder="1" applyAlignment="1">
      <alignment vertical="center" wrapText="1"/>
    </xf>
    <xf numFmtId="165" fontId="0" fillId="5" borderId="1" xfId="1" applyNumberFormat="1" applyFont="1" applyFill="1" applyBorder="1" applyAlignment="1">
      <alignment vertical="center" wrapText="1"/>
    </xf>
    <xf numFmtId="165" fontId="0" fillId="6" borderId="1" xfId="1" applyNumberFormat="1" applyFont="1" applyFill="1" applyBorder="1" applyAlignment="1">
      <alignment vertical="center" wrapText="1"/>
    </xf>
    <xf numFmtId="165" fontId="0" fillId="7" borderId="1" xfId="1" applyNumberFormat="1" applyFont="1" applyFill="1" applyBorder="1" applyAlignment="1">
      <alignment vertical="center" wrapText="1"/>
    </xf>
    <xf numFmtId="165" fontId="0" fillId="4" borderId="1" xfId="1" applyNumberFormat="1" applyFont="1" applyFill="1" applyBorder="1" applyAlignment="1">
      <alignment vertical="center" wrapText="1"/>
    </xf>
    <xf numFmtId="165" fontId="0" fillId="3" borderId="1" xfId="0" applyNumberFormat="1" applyFill="1" applyBorder="1" applyAlignment="1">
      <alignment vertical="center" wrapText="1"/>
    </xf>
    <xf numFmtId="165" fontId="0" fillId="5" borderId="1" xfId="0" applyNumberFormat="1" applyFill="1" applyBorder="1" applyAlignment="1">
      <alignment vertical="center" wrapText="1"/>
    </xf>
    <xf numFmtId="165" fontId="0" fillId="7" borderId="1" xfId="0" applyNumberFormat="1" applyFill="1" applyBorder="1" applyAlignment="1">
      <alignment vertical="center" wrapText="1"/>
    </xf>
    <xf numFmtId="165" fontId="0" fillId="4" borderId="1" xfId="0" applyNumberFormat="1" applyFill="1" applyBorder="1" applyAlignment="1">
      <alignment vertical="center" wrapText="1"/>
    </xf>
    <xf numFmtId="165" fontId="3" fillId="8" borderId="1" xfId="0" applyNumberFormat="1" applyFont="1" applyFill="1" applyBorder="1" applyAlignment="1">
      <alignment vertical="center" wrapText="1"/>
    </xf>
    <xf numFmtId="165" fontId="0" fillId="0" borderId="1" xfId="1" applyNumberFormat="1" applyFont="1" applyBorder="1" applyAlignment="1">
      <alignment vertical="center" wrapText="1"/>
    </xf>
    <xf numFmtId="0" fontId="4" fillId="8" borderId="1" xfId="0" quotePrefix="1" applyFont="1" applyFill="1" applyBorder="1" applyAlignment="1">
      <alignment horizontal="center" vertical="center" wrapText="1"/>
    </xf>
    <xf numFmtId="9" fontId="0" fillId="0" borderId="0" xfId="2" applyFont="1"/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1" applyNumberFormat="1" applyFont="1"/>
    <xf numFmtId="17" fontId="3" fillId="8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0" fontId="1" fillId="0" borderId="0" xfId="0" applyFont="1"/>
    <xf numFmtId="0" fontId="1" fillId="0" borderId="0" xfId="0" quotePrefix="1" applyFont="1"/>
    <xf numFmtId="166" fontId="1" fillId="0" borderId="0" xfId="1" applyNumberFormat="1" applyFont="1"/>
    <xf numFmtId="10" fontId="1" fillId="0" borderId="0" xfId="2" applyNumberFormat="1" applyFont="1"/>
    <xf numFmtId="165" fontId="0" fillId="0" borderId="0" xfId="0" applyNumberFormat="1"/>
    <xf numFmtId="9" fontId="0" fillId="0" borderId="0" xfId="2" applyFont="1" applyAlignment="1">
      <alignment horizontal="left"/>
    </xf>
    <xf numFmtId="167" fontId="0" fillId="0" borderId="1" xfId="1" applyNumberFormat="1" applyFont="1" applyBorder="1"/>
    <xf numFmtId="167" fontId="0" fillId="2" borderId="1" xfId="1" applyNumberFormat="1" applyFont="1" applyFill="1" applyBorder="1" applyAlignment="1">
      <alignment vertical="center" wrapText="1"/>
    </xf>
    <xf numFmtId="167" fontId="0" fillId="7" borderId="1" xfId="1" applyNumberFormat="1" applyFont="1" applyFill="1" applyBorder="1" applyAlignment="1">
      <alignment vertical="center" wrapText="1"/>
    </xf>
    <xf numFmtId="167" fontId="3" fillId="8" borderId="1" xfId="1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 vertical="center" wrapText="1"/>
    </xf>
    <xf numFmtId="165" fontId="0" fillId="9" borderId="1" xfId="1" applyNumberFormat="1" applyFont="1" applyFill="1" applyBorder="1" applyAlignment="1">
      <alignment vertical="center" wrapText="1"/>
    </xf>
    <xf numFmtId="165" fontId="0" fillId="9" borderId="1" xfId="0" applyNumberFormat="1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17" fontId="0" fillId="3" borderId="1" xfId="0" applyNumberFormat="1" applyFill="1" applyBorder="1" applyAlignment="1">
      <alignment vertical="center" wrapText="1"/>
    </xf>
    <xf numFmtId="17" fontId="0" fillId="2" borderId="1" xfId="0" applyNumberFormat="1" applyFill="1" applyBorder="1" applyAlignment="1">
      <alignment vertical="center" wrapText="1"/>
    </xf>
    <xf numFmtId="17" fontId="0" fillId="5" borderId="1" xfId="0" applyNumberFormat="1" applyFill="1" applyBorder="1" applyAlignment="1">
      <alignment vertical="center" wrapText="1"/>
    </xf>
    <xf numFmtId="17" fontId="0" fillId="9" borderId="1" xfId="0" applyNumberFormat="1" applyFill="1" applyBorder="1" applyAlignment="1">
      <alignment horizontal="right" vertical="center" wrapText="1"/>
    </xf>
    <xf numFmtId="17" fontId="0" fillId="7" borderId="1" xfId="0" applyNumberFormat="1" applyFill="1" applyBorder="1" applyAlignment="1">
      <alignment vertical="center" wrapText="1"/>
    </xf>
    <xf numFmtId="17" fontId="0" fillId="4" borderId="1" xfId="0" applyNumberFormat="1" applyFill="1" applyBorder="1" applyAlignment="1">
      <alignment vertical="center" wrapText="1"/>
    </xf>
    <xf numFmtId="167" fontId="0" fillId="2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_€_-;\-* #,##0\ _€_-;_-* &quot;-&quot;??\ _€_-;_-@_-"/>
    </dxf>
  </dxfs>
  <tableStyles count="0" defaultTableStyle="TableStyleMedium2" defaultPivotStyle="PivotStyleLight16"/>
  <colors>
    <mruColors>
      <color rgb="FFFFCC66"/>
      <color rgb="FFDCC5ED"/>
      <color rgb="FF66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SITE'!$B$58</c:f>
              <c:strCache>
                <c:ptCount val="1"/>
                <c:pt idx="0">
                  <c:v>Nombre de titres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SITE'!$A$59:$A$64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SITE'!$B$59:$B$64</c:f>
              <c:numCache>
                <c:formatCode>_-* #\ ##0\ _€_-;\-* #\ ##0\ _€_-;_-* "-"??\ _€_-;_-@_-</c:formatCode>
                <c:ptCount val="6"/>
                <c:pt idx="0">
                  <c:v>18785</c:v>
                </c:pt>
                <c:pt idx="1">
                  <c:v>7270</c:v>
                </c:pt>
                <c:pt idx="2">
                  <c:v>4604</c:v>
                </c:pt>
                <c:pt idx="3">
                  <c:v>4833</c:v>
                </c:pt>
                <c:pt idx="4">
                  <c:v>2260</c:v>
                </c:pt>
                <c:pt idx="5">
                  <c:v>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76781568"/>
        <c:axId val="176934912"/>
      </c:barChart>
      <c:catAx>
        <c:axId val="17678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76934912"/>
        <c:crosses val="autoZero"/>
        <c:auto val="1"/>
        <c:lblAlgn val="ctr"/>
        <c:lblOffset val="100"/>
        <c:noMultiLvlLbl val="0"/>
      </c:catAx>
      <c:valAx>
        <c:axId val="17693491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76781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SITE'!$B$10</c:f>
              <c:strCache>
                <c:ptCount val="1"/>
                <c:pt idx="0">
                  <c:v>Nombre de titres 2023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SITE'!$A$11:$A$16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SITE'!$B$11:$B$16</c:f>
              <c:numCache>
                <c:formatCode>_-* #\ ##0\ _€_-;\-* #\ ##0\ _€_-;_-* "-"??\ _€_-;_-@_-</c:formatCode>
                <c:ptCount val="6"/>
                <c:pt idx="0">
                  <c:v>28326</c:v>
                </c:pt>
                <c:pt idx="1">
                  <c:v>9648</c:v>
                </c:pt>
                <c:pt idx="2">
                  <c:v>11230</c:v>
                </c:pt>
                <c:pt idx="3">
                  <c:v>9249</c:v>
                </c:pt>
                <c:pt idx="4">
                  <c:v>3538</c:v>
                </c:pt>
                <c:pt idx="5">
                  <c:v>10545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2023'!$A$83</c:f>
              <c:strCache>
                <c:ptCount val="1"/>
                <c:pt idx="0">
                  <c:v>Année 2015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0E-4FBE-BAFB-C24EE16334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0E-4FBE-BAFB-C24EE16334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E0E-4FBE-BAFB-C24EE16334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E0E-4FBE-BAFB-C24EE16334C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E0E-4FBE-BAFB-C24EE16334CD}"/>
              </c:ext>
            </c:extLst>
          </c:dPt>
          <c:dLbls>
            <c:dLbl>
              <c:idx val="0"/>
              <c:layout>
                <c:manualLayout>
                  <c:x val="9.5533850951557878E-2"/>
                  <c:y val="9.172617957639015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0E-4FBE-BAFB-C24EE16334CD}"/>
                </c:ext>
              </c:extLst>
            </c:dLbl>
            <c:dLbl>
              <c:idx val="1"/>
              <c:layout>
                <c:manualLayout>
                  <c:x val="-0.10319697842647718"/>
                  <c:y val="5.150735518525300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0E-4FBE-BAFB-C24EE16334CD}"/>
                </c:ext>
              </c:extLst>
            </c:dLbl>
            <c:dLbl>
              <c:idx val="2"/>
              <c:layout>
                <c:manualLayout>
                  <c:x val="-0.13002670397907579"/>
                  <c:y val="-6.340902154672525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0E-4FBE-BAFB-C24EE16334CD}"/>
                </c:ext>
              </c:extLst>
            </c:dLbl>
            <c:dLbl>
              <c:idx val="3"/>
              <c:layout>
                <c:manualLayout>
                  <c:x val="-9.7855085187522298E-2"/>
                  <c:y val="-0.1159430507233107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0E-4FBE-BAFB-C24EE16334CD}"/>
                </c:ext>
              </c:extLst>
            </c:dLbl>
            <c:dLbl>
              <c:idx val="4"/>
              <c:layout>
                <c:manualLayout>
                  <c:x val="-4.6989492167137645E-2"/>
                  <c:y val="9.5800524934383199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0E-4FBE-BAFB-C24EE16334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2023'!$W$75:$AA$75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2023'!$W$83:$AA$83</c:f>
              <c:numCache>
                <c:formatCode>_-* #\ ##0\ _€_-;\-* #\ ##0\ _€_-;_-* "-"??\ _€_-;_-@_-</c:formatCode>
                <c:ptCount val="5"/>
                <c:pt idx="0">
                  <c:v>79529</c:v>
                </c:pt>
                <c:pt idx="1">
                  <c:v>48665</c:v>
                </c:pt>
                <c:pt idx="2">
                  <c:v>3418</c:v>
                </c:pt>
                <c:pt idx="3">
                  <c:v>9652</c:v>
                </c:pt>
                <c:pt idx="4">
                  <c:v>20662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E0E-4FBE-BAFB-C24EE1633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2023'!$A$73</c:f>
              <c:strCache>
                <c:ptCount val="1"/>
                <c:pt idx="0">
                  <c:v>Année 2016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E2-4F32-80D3-1632BD10E7E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E2-4F32-80D3-1632BD10E7E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E2-4F32-80D3-1632BD10E7E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E2-4F32-80D3-1632BD10E7E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8E2-4F32-80D3-1632BD10E7EB}"/>
              </c:ext>
            </c:extLst>
          </c:dPt>
          <c:dLbls>
            <c:dLbl>
              <c:idx val="0"/>
              <c:layout>
                <c:manualLayout>
                  <c:x val="0.10242585530467228"/>
                  <c:y val="3.614417383873527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E2-4F32-80D3-1632BD10E7EB}"/>
                </c:ext>
              </c:extLst>
            </c:dLbl>
            <c:dLbl>
              <c:idx val="1"/>
              <c:layout>
                <c:manualLayout>
                  <c:x val="-6.9016891181285261E-2"/>
                  <c:y val="1.124732954892266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E2-4F32-80D3-1632BD10E7EB}"/>
                </c:ext>
              </c:extLst>
            </c:dLbl>
            <c:dLbl>
              <c:idx val="2"/>
              <c:layout>
                <c:manualLayout>
                  <c:x val="-0.14638444584670818"/>
                  <c:y val="-2.948208508820121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E2-4F32-80D3-1632BD10E7EB}"/>
                </c:ext>
              </c:extLst>
            </c:dLbl>
            <c:dLbl>
              <c:idx val="3"/>
              <c:layout>
                <c:manualLayout>
                  <c:x val="-9.4746540828737874E-2"/>
                  <c:y val="-9.682231581517426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E2-4F32-80D3-1632BD10E7EB}"/>
                </c:ext>
              </c:extLst>
            </c:dLbl>
            <c:dLbl>
              <c:idx val="4"/>
              <c:layout>
                <c:manualLayout>
                  <c:x val="-6.7620145042845248E-2"/>
                  <c:y val="-9.660623817371673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E2-4F32-80D3-1632BD10E7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2023'!$W$65:$AA$65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2023'!$W$73:$AA$73</c:f>
              <c:numCache>
                <c:formatCode>_-* #\ ##0\ _€_-;\-* #\ ##0\ _€_-;_-* "-"??\ _€_-;_-@_-</c:formatCode>
                <c:ptCount val="5"/>
                <c:pt idx="0">
                  <c:v>76927</c:v>
                </c:pt>
                <c:pt idx="1">
                  <c:v>43627</c:v>
                </c:pt>
                <c:pt idx="2">
                  <c:v>3430</c:v>
                </c:pt>
                <c:pt idx="3">
                  <c:v>9118</c:v>
                </c:pt>
                <c:pt idx="4">
                  <c:v>21649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8E2-4F32-80D3-1632BD10E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2023'!$A$63</c:f>
              <c:strCache>
                <c:ptCount val="1"/>
                <c:pt idx="0">
                  <c:v>Année 2017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8.4811837544697163E-2"/>
                  <c:y val="1.909967649392663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0.10817032017339298"/>
                  <c:y val="-1.409815052188243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9.9529936806679653E-2"/>
                  <c:y val="2.9842519685039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9.2954722123149244E-2"/>
                  <c:y val="-5.596197277665872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3.5966784639724914E-2"/>
                  <c:y val="2.339620338155404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2023'!$W$55:$AA$55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2023'!$W$63:$AA$63</c:f>
              <c:numCache>
                <c:formatCode>_-* #\ ##0\ _€_-;\-* #\ ##0\ _€_-;_-* "-"??\ _€_-;_-@_-</c:formatCode>
                <c:ptCount val="5"/>
                <c:pt idx="0">
                  <c:v>65304</c:v>
                </c:pt>
                <c:pt idx="1">
                  <c:v>41862</c:v>
                </c:pt>
                <c:pt idx="2">
                  <c:v>3634</c:v>
                </c:pt>
                <c:pt idx="3">
                  <c:v>10879</c:v>
                </c:pt>
                <c:pt idx="4">
                  <c:v>20633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C-461B-B8B3-C74EC54EA21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C-461B-B8B3-C74EC54EA21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C-461B-B8B3-C74EC54EA21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C-461B-B8B3-C74EC54EA21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0C-461B-B8B3-C74EC54EA211}"/>
              </c:ext>
            </c:extLst>
          </c:dPt>
          <c:dLbls>
            <c:dLbl>
              <c:idx val="0"/>
              <c:layout>
                <c:manualLayout>
                  <c:x val="0.13008130081300795"/>
                  <c:y val="-8.91472868217054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0C-461B-B8B3-C74EC54EA211}"/>
                </c:ext>
              </c:extLst>
            </c:dLbl>
            <c:dLbl>
              <c:idx val="1"/>
              <c:layout>
                <c:manualLayout>
                  <c:x val="-0.12311265969802557"/>
                  <c:y val="4.651162790697674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0C-461B-B8B3-C74EC54EA211}"/>
                </c:ext>
              </c:extLst>
            </c:dLbl>
            <c:dLbl>
              <c:idx val="2"/>
              <c:layout>
                <c:manualLayout>
                  <c:x val="-0.13008130081300814"/>
                  <c:y val="-3.87596899224806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0C-461B-B8B3-C74EC54EA211}"/>
                </c:ext>
              </c:extLst>
            </c:dLbl>
            <c:dLbl>
              <c:idx val="3"/>
              <c:layout>
                <c:manualLayout>
                  <c:x val="-0.11846689895470386"/>
                  <c:y val="-0.116279069767441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0C-461B-B8B3-C74EC54EA211}"/>
                </c:ext>
              </c:extLst>
            </c:dLbl>
            <c:dLbl>
              <c:idx val="4"/>
              <c:layout>
                <c:manualLayout>
                  <c:x val="-9.7560975609756101E-2"/>
                  <c:y val="-1.55038759689922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0C-461B-B8B3-C74EC54EA2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2023'!$W$28:$AA$28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2023'!$W$35:$AA$35</c:f>
              <c:numCache>
                <c:formatCode>_-* #\ ##0\ _€_-;\-* #\ ##0\ _€_-;_-* "-"??\ _€_-;_-@_-</c:formatCode>
                <c:ptCount val="5"/>
                <c:pt idx="0">
                  <c:v>57187</c:v>
                </c:pt>
                <c:pt idx="1">
                  <c:v>13736</c:v>
                </c:pt>
                <c:pt idx="2">
                  <c:v>855</c:v>
                </c:pt>
                <c:pt idx="3">
                  <c:v>7652</c:v>
                </c:pt>
                <c:pt idx="4">
                  <c:v>14103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0C-461B-B8B3-C74EC54EA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2023'!$A$53</c:f>
              <c:strCache>
                <c:ptCount val="1"/>
                <c:pt idx="0">
                  <c:v>Année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3.9488966318234613E-2"/>
                  <c:y val="-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3.2520325203252057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4.1811846689895495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3.9488966318234654E-2"/>
                  <c:y val="-3.488372093023259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2.7874564459930314E-2"/>
                  <c:y val="-3.8759689922480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2023'!$W$46:$AA$46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2023'!$W$53:$AA$53</c:f>
              <c:numCache>
                <c:formatCode>_-* #\ ##0\ _€_-;\-* #\ ##0\ _€_-;_-* "-"??\ _€_-;_-@_-</c:formatCode>
                <c:ptCount val="5"/>
                <c:pt idx="0">
                  <c:v>82955</c:v>
                </c:pt>
                <c:pt idx="1">
                  <c:v>33554</c:v>
                </c:pt>
                <c:pt idx="2">
                  <c:v>3197</c:v>
                </c:pt>
                <c:pt idx="3">
                  <c:v>13088</c:v>
                </c:pt>
                <c:pt idx="4">
                  <c:v>20211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2023'!$A$44</c:f>
              <c:strCache>
                <c:ptCount val="1"/>
                <c:pt idx="0">
                  <c:v>Année 2019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9.7560975609755921E-2"/>
                  <c:y val="-0.1240310077519379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9.7560975609756115E-2"/>
                  <c:y val="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0.12078977932636471"/>
                  <c:y val="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9.2915214866434406E-2"/>
                  <c:y val="-4.65116279069767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9.0592334494773483E-2"/>
                  <c:y val="-1.9379844961240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2023'!$W$37:$AA$37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2023'!$W$44:$AA$44</c:f>
              <c:numCache>
                <c:formatCode>_-* #\ ##0\ _€_-;\-* #\ ##0\ _€_-;_-* "-"??\ _€_-;_-@_-</c:formatCode>
                <c:ptCount val="5"/>
                <c:pt idx="0">
                  <c:v>87507</c:v>
                </c:pt>
                <c:pt idx="1">
                  <c:v>26115</c:v>
                </c:pt>
                <c:pt idx="2">
                  <c:v>3415</c:v>
                </c:pt>
                <c:pt idx="3">
                  <c:v>15026</c:v>
                </c:pt>
                <c:pt idx="4">
                  <c:v>20799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2023'!$A$26</c:f>
              <c:strCache>
                <c:ptCount val="1"/>
                <c:pt idx="0">
                  <c:v>Année 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0.10291109952719325"/>
                  <c:y val="9.0334493072086915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7.7476656881304465E-2"/>
                  <c:y val="4.30467557834340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-0.13823991513255965"/>
                  <c:y val="5.225233473722761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AF1-43B0-AD37-008E2358D7E5}"/>
                </c:ext>
              </c:extLst>
            </c:dLbl>
            <c:dLbl>
              <c:idx val="3"/>
              <c:layout>
                <c:manualLayout>
                  <c:x val="-0.10349410591968687"/>
                  <c:y val="-6.12885307941158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4"/>
              <c:layout>
                <c:manualLayout>
                  <c:x val="-6.6656972756454269E-2"/>
                  <c:y val="2.335195019227247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2023'!$W$19:$AA$19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2023'!$W$26:$AA$26</c:f>
              <c:numCache>
                <c:formatCode>_-* #\ ##0\ _€_-;\-* #\ ##0\ _€_-;_-* "-"??\ _€_-;_-@_-</c:formatCode>
                <c:ptCount val="5"/>
                <c:pt idx="0">
                  <c:v>64696</c:v>
                </c:pt>
                <c:pt idx="1">
                  <c:v>15951</c:v>
                </c:pt>
                <c:pt idx="2">
                  <c:v>941</c:v>
                </c:pt>
                <c:pt idx="3">
                  <c:v>8508</c:v>
                </c:pt>
                <c:pt idx="4">
                  <c:v>7230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2023'!$A$35</c:f>
              <c:strCache>
                <c:ptCount val="1"/>
                <c:pt idx="0">
                  <c:v>Année 2020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FE6-4B18-9746-76E317381E3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FE6-4B18-9746-76E317381E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FE6-4B18-9746-76E317381E3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FE6-4B18-9746-76E317381E3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E6-4B18-9746-76E317381E3E}"/>
              </c:ext>
            </c:extLst>
          </c:dPt>
          <c:dLbls>
            <c:dLbl>
              <c:idx val="0"/>
              <c:layout>
                <c:manualLayout>
                  <c:x val="0.11382113821138211"/>
                  <c:y val="-0.244488977955911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FE6-4B18-9746-76E317381E3E}"/>
                </c:ext>
              </c:extLst>
            </c:dLbl>
            <c:dLbl>
              <c:idx val="1"/>
              <c:layout>
                <c:manualLayout>
                  <c:x val="-8.3623693379790962E-2"/>
                  <c:y val="5.61122244488977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FE6-4B18-9746-76E317381E3E}"/>
                </c:ext>
              </c:extLst>
            </c:dLbl>
            <c:dLbl>
              <c:idx val="2"/>
              <c:layout>
                <c:manualLayout>
                  <c:x val="-0.11846689895470383"/>
                  <c:y val="-2.404809619238476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FE6-4B18-9746-76E317381E3E}"/>
                </c:ext>
              </c:extLst>
            </c:dLbl>
            <c:dLbl>
              <c:idx val="3"/>
              <c:layout>
                <c:manualLayout>
                  <c:x val="-6.7363530778164898E-2"/>
                  <c:y val="-6.01202404809618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FE6-4B18-9746-76E317381E3E}"/>
                </c:ext>
              </c:extLst>
            </c:dLbl>
            <c:dLbl>
              <c:idx val="4"/>
              <c:layout>
                <c:manualLayout>
                  <c:x val="-7.4332171893147503E-2"/>
                  <c:y val="-2.004008016032065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FE6-4B18-9746-76E317381E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2023'!$W$28:$AA$28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2023'!$W$35:$AA$35</c:f>
              <c:numCache>
                <c:formatCode>_-* #\ ##0\ _€_-;\-* #\ ##0\ _€_-;_-* "-"??\ _€_-;_-@_-</c:formatCode>
                <c:ptCount val="5"/>
                <c:pt idx="0">
                  <c:v>57187</c:v>
                </c:pt>
                <c:pt idx="1">
                  <c:v>13736</c:v>
                </c:pt>
                <c:pt idx="2">
                  <c:v>855</c:v>
                </c:pt>
                <c:pt idx="3">
                  <c:v>7652</c:v>
                </c:pt>
                <c:pt idx="4">
                  <c:v>14103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E6-4B18-9746-76E317381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Année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2023'!$A$17</c:f>
              <c:strCache>
                <c:ptCount val="1"/>
                <c:pt idx="0">
                  <c:v>Année 2022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0.10291109952719325"/>
                  <c:y val="9.0334493072086915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7.7476656881304465E-2"/>
                  <c:y val="4.30467557834340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-0.13823991513255965"/>
                  <c:y val="5.225233473722761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AF1-43B0-AD37-008E2358D7E5}"/>
                </c:ext>
              </c:extLst>
            </c:dLbl>
            <c:dLbl>
              <c:idx val="3"/>
              <c:layout>
                <c:manualLayout>
                  <c:x val="-0.10349410591968687"/>
                  <c:y val="-6.12885307941158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4"/>
              <c:layout>
                <c:manualLayout>
                  <c:x val="-6.6656972756454269E-2"/>
                  <c:y val="2.335195019227247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2023'!$W$19:$AA$19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2023'!$U$17:$Y$17</c:f>
              <c:numCache>
                <c:formatCode>_-* #\ ##0\ _€_-;\-* #\ ##0\ _€_-;_-* "-"??\ _€_-;_-@_-</c:formatCode>
                <c:ptCount val="5"/>
                <c:pt idx="0">
                  <c:v>110449</c:v>
                </c:pt>
                <c:pt idx="1">
                  <c:v>14700</c:v>
                </c:pt>
                <c:pt idx="2">
                  <c:v>2772</c:v>
                </c:pt>
                <c:pt idx="3">
                  <c:v>7758</c:v>
                </c:pt>
                <c:pt idx="4">
                  <c:v>19540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1.4126596033686498E-2"/>
          <c:y val="0.18497703412073488"/>
          <c:w val="0.97609345286606897"/>
          <c:h val="0.673008894721493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'2023_PAR SITE'!$B$67</c:f>
              <c:strCache>
                <c:ptCount val="1"/>
                <c:pt idx="0">
                  <c:v>Nombre de titres 2017</c:v>
                </c:pt>
              </c:strCache>
            </c:strRef>
          </c:tx>
          <c:spPr>
            <a:gradFill flip="none" rotWithShape="1">
              <a:gsLst>
                <a:gs pos="0">
                  <a:srgbClr val="0070C0">
                    <a:shade val="30000"/>
                    <a:satMod val="115000"/>
                  </a:srgbClr>
                </a:gs>
                <a:gs pos="50000">
                  <a:srgbClr val="0070C0">
                    <a:shade val="67500"/>
                    <a:satMod val="115000"/>
                  </a:srgbClr>
                </a:gs>
                <a:gs pos="100000">
                  <a:srgbClr val="0070C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SITE'!$A$68:$A$73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SITE'!$B$68:$B$73</c:f>
              <c:numCache>
                <c:formatCode>_-* #\ ##0\ _€_-;\-* #\ ##0\ _€_-;_-* "-"??\ _€_-;_-@_-</c:formatCode>
                <c:ptCount val="6"/>
                <c:pt idx="0">
                  <c:v>15307</c:v>
                </c:pt>
                <c:pt idx="1">
                  <c:v>5675</c:v>
                </c:pt>
                <c:pt idx="2">
                  <c:v>4309</c:v>
                </c:pt>
                <c:pt idx="3">
                  <c:v>3901</c:v>
                </c:pt>
                <c:pt idx="4">
                  <c:v>1715</c:v>
                </c:pt>
                <c:pt idx="5">
                  <c:v>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2203136"/>
        <c:axId val="32204672"/>
      </c:barChart>
      <c:catAx>
        <c:axId val="3220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2204672"/>
        <c:crosses val="autoZero"/>
        <c:auto val="1"/>
        <c:lblAlgn val="ctr"/>
        <c:lblOffset val="100"/>
        <c:noMultiLvlLbl val="0"/>
      </c:catAx>
      <c:valAx>
        <c:axId val="3220467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3220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Année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2023'!$A$8</c:f>
              <c:strCache>
                <c:ptCount val="1"/>
                <c:pt idx="0">
                  <c:v>Année 2023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0.10291109952719325"/>
                  <c:y val="9.0334493072086915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7.7476656881304465E-2"/>
                  <c:y val="4.30467557834340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-0.13823991513255965"/>
                  <c:y val="5.225233473722761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AF1-43B0-AD37-008E2358D7E5}"/>
                </c:ext>
              </c:extLst>
            </c:dLbl>
            <c:dLbl>
              <c:idx val="3"/>
              <c:layout>
                <c:manualLayout>
                  <c:x val="-0.10349410591968687"/>
                  <c:y val="-6.12885307941158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4"/>
              <c:layout>
                <c:manualLayout>
                  <c:x val="-6.6656972756454269E-2"/>
                  <c:y val="2.335195019227247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2023'!$W$19:$AA$19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2023'!$X$8:$AB$8</c:f>
              <c:numCache>
                <c:formatCode>_-* #\ ##0\ _€_-;\-* #\ ##0\ _€_-;_-* "-"??\ _€_-;_-@_-</c:formatCode>
                <c:ptCount val="5"/>
                <c:pt idx="0">
                  <c:v>142492</c:v>
                </c:pt>
                <c:pt idx="1">
                  <c:v>18067</c:v>
                </c:pt>
                <c:pt idx="2">
                  <c:v>3339</c:v>
                </c:pt>
                <c:pt idx="3">
                  <c:v>7593</c:v>
                </c:pt>
                <c:pt idx="4">
                  <c:v>17056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2015-2023'!$A$2</c:f>
              <c:strCache>
                <c:ptCount val="1"/>
                <c:pt idx="0">
                  <c:v>Année 2015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A316-4827-8202-25907AED15DF}"/>
              </c:ext>
            </c:extLst>
          </c:dPt>
          <c:dPt>
            <c:idx val="1"/>
            <c:bubble3D val="0"/>
            <c:explosion val="31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A316-4827-8202-25907AED15DF}"/>
              </c:ext>
            </c:extLst>
          </c:dPt>
          <c:dLbls>
            <c:dLbl>
              <c:idx val="0"/>
              <c:layout>
                <c:manualLayout>
                  <c:x val="0.11011001749781267"/>
                  <c:y val="-2.12230242053076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16-4827-8202-25907AED15DF}"/>
                </c:ext>
              </c:extLst>
            </c:dLbl>
            <c:dLbl>
              <c:idx val="1"/>
              <c:layout>
                <c:manualLayout>
                  <c:x val="-0.16949081364829396"/>
                  <c:y val="3.814268008165645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16-4827-8202-25907AED15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2015-2023'!$B$2:$C$2</c:f>
              <c:numCache>
                <c:formatCode>_-* #\ ##0\ _€_-;\-* #\ ##0\ _€_-;_-* "-"??\ _€_-;_-@_-</c:formatCode>
                <c:ptCount val="2"/>
                <c:pt idx="0">
                  <c:v>35645</c:v>
                </c:pt>
                <c:pt idx="1">
                  <c:v>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16-4827-8202-25907AED1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2015-2023'!$A$3</c:f>
              <c:strCache>
                <c:ptCount val="1"/>
                <c:pt idx="0">
                  <c:v>Année 2016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A8A-4797-81D2-C62034503A54}"/>
              </c:ext>
            </c:extLst>
          </c:dPt>
          <c:dPt>
            <c:idx val="1"/>
            <c:bubble3D val="0"/>
            <c:explosion val="18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A8A-4797-81D2-C62034503A54}"/>
              </c:ext>
            </c:extLst>
          </c:dPt>
          <c:dLbls>
            <c:dLbl>
              <c:idx val="0"/>
              <c:layout>
                <c:manualLayout>
                  <c:x val="0.11115343394575677"/>
                  <c:y val="-8.476851851851852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8A-4797-81D2-C62034503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2015-2023'!$B$3:$C$3</c:f>
              <c:numCache>
                <c:formatCode>_-* #\ ##0\ _€_-;\-* #\ ##0\ _€_-;_-* "-"??\ _€_-;_-@_-</c:formatCode>
                <c:ptCount val="2"/>
                <c:pt idx="0">
                  <c:v>35103</c:v>
                </c:pt>
                <c:pt idx="1">
                  <c:v>4828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8A-4797-81D2-C62034503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2015-2023'!$A$4</c:f>
              <c:strCache>
                <c:ptCount val="1"/>
                <c:pt idx="0">
                  <c:v>Année 2017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1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3.0422462817147857E-2"/>
                  <c:y val="-2.921296296296304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7.1932136482939626E-2"/>
                  <c:y val="1.66138323618638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2015-2023'!$B$4:$C$4</c:f>
              <c:numCache>
                <c:formatCode>_-* #\ ##0\ _€_-;\-* #\ ##0\ _€_-;_-* "-"??\ _€_-;_-@_-</c:formatCode>
                <c:ptCount val="2"/>
                <c:pt idx="0">
                  <c:v>28942</c:v>
                </c:pt>
                <c:pt idx="1">
                  <c:v>5966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168307933085231"/>
          <c:y val="7.0642345519911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2015-2023'!$A$6</c:f>
              <c:strCache>
                <c:ptCount val="1"/>
                <c:pt idx="0">
                  <c:v>Année 2019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D27-418D-9130-EFBD5E8A80B3}"/>
              </c:ext>
            </c:extLst>
          </c:dPt>
          <c:dPt>
            <c:idx val="1"/>
            <c:bubble3D val="0"/>
            <c:explosion val="17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D27-418D-9130-EFBD5E8A80B3}"/>
              </c:ext>
            </c:extLst>
          </c:dPt>
          <c:dLbls>
            <c:dLbl>
              <c:idx val="0"/>
              <c:layout>
                <c:manualLayout>
                  <c:x val="3.9158464566929133E-2"/>
                  <c:y val="8.9698162729658793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D27-418D-9130-EFBD5E8A80B3}"/>
                </c:ext>
              </c:extLst>
            </c:dLbl>
            <c:dLbl>
              <c:idx val="1"/>
              <c:layout>
                <c:manualLayout>
                  <c:x val="-2.0457008662774712E-2"/>
                  <c:y val="-5.804364847993773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D27-418D-9130-EFBD5E8A80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2015-2023'!$B$6:$C$6</c:f>
              <c:numCache>
                <c:formatCode>_-* #\ ##0\ _€_-;\-* #\ ##0\ _€_-;_-* "-"??\ _€_-;_-@_-</c:formatCode>
                <c:ptCount val="2"/>
                <c:pt idx="0">
                  <c:v>36406</c:v>
                </c:pt>
                <c:pt idx="1">
                  <c:v>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27-418D-9130-EFBD5E8A8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2015-2023'!$A$5</c:f>
              <c:strCache>
                <c:ptCount val="1"/>
                <c:pt idx="0">
                  <c:v>Année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9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2015-2023'!$B$5:$C$5</c:f>
              <c:numCache>
                <c:formatCode>_-* #\ ##0\ _€_-;\-* #\ ##0\ _€_-;_-* "-"??\ _€_-;_-@_-</c:formatCode>
                <c:ptCount val="2"/>
                <c:pt idx="0">
                  <c:v>34236</c:v>
                </c:pt>
                <c:pt idx="1">
                  <c:v>8057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2015-2023'!$A$7</c:f>
              <c:strCache>
                <c:ptCount val="1"/>
                <c:pt idx="0">
                  <c:v>Année 2020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1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2015-2023'!$B$7:$C$7</c:f>
              <c:numCache>
                <c:formatCode>_-* #\ ##0\ _€_-;\-* #\ ##0\ _€_-;_-* "-"??\ _€_-;_-@_-</c:formatCode>
                <c:ptCount val="2"/>
                <c:pt idx="0">
                  <c:v>23062</c:v>
                </c:pt>
                <c:pt idx="1">
                  <c:v>4694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2015-2023'!$A$8</c:f>
              <c:strCache>
                <c:ptCount val="1"/>
                <c:pt idx="0">
                  <c:v>Année 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2015-2023'!$B$8:$C$8</c:f>
              <c:numCache>
                <c:formatCode>_-* #\ ##0\ _€_-;\-* #\ ##0\ _€_-;_-* "-"??\ _€_-;_-@_-</c:formatCode>
                <c:ptCount val="2"/>
                <c:pt idx="0">
                  <c:v>29406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2015-2023'!$A$9</c:f>
              <c:strCache>
                <c:ptCount val="1"/>
                <c:pt idx="0">
                  <c:v>Année 2022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2015-2023'!$B$9:$C$9</c:f>
              <c:numCache>
                <c:formatCode>_-* #\ ##0\ _€_-;\-* #\ ##0\ _€_-;_-* "-"??\ _€_-;_-@_-</c:formatCode>
                <c:ptCount val="2"/>
                <c:pt idx="0">
                  <c:v>42380</c:v>
                </c:pt>
                <c:pt idx="1">
                  <c:v>14449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2015-2023'!$A$10</c:f>
              <c:strCache>
                <c:ptCount val="1"/>
                <c:pt idx="0">
                  <c:v>Année 2023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2015-2023'!$B$1:$C$1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2015-2023'!$B$10:$C$10</c:f>
              <c:numCache>
                <c:formatCode>_-* #\ ##0\ _€_-;\-* #\ ##0\ _€_-;_-* "-"??\ _€_-;_-@_-</c:formatCode>
                <c:ptCount val="2"/>
                <c:pt idx="0">
                  <c:v>50172</c:v>
                </c:pt>
                <c:pt idx="1">
                  <c:v>22364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SITE'!$B$76</c:f>
              <c:strCache>
                <c:ptCount val="1"/>
                <c:pt idx="0">
                  <c:v>Nombre de titres 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SITE'!$A$77:$A$82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SITE'!$B$77:$B$82</c:f>
              <c:numCache>
                <c:formatCode>_-* #\ ##0\ _€_-;\-* #\ ##0\ _€_-;_-* "-"??\ _€_-;_-@_-</c:formatCode>
                <c:ptCount val="6"/>
                <c:pt idx="0">
                  <c:v>17045</c:v>
                </c:pt>
                <c:pt idx="1">
                  <c:v>5368</c:v>
                </c:pt>
                <c:pt idx="2">
                  <c:v>6527</c:v>
                </c:pt>
                <c:pt idx="3">
                  <c:v>4200</c:v>
                </c:pt>
                <c:pt idx="4">
                  <c:v>2970</c:v>
                </c:pt>
                <c:pt idx="5">
                  <c:v>3821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2242688"/>
        <c:axId val="32252672"/>
      </c:barChart>
      <c:catAx>
        <c:axId val="322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2252672"/>
        <c:crosses val="autoZero"/>
        <c:auto val="1"/>
        <c:lblAlgn val="ctr"/>
        <c:lblOffset val="100"/>
        <c:noMultiLvlLbl val="0"/>
      </c:catAx>
      <c:valAx>
        <c:axId val="3225267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32242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SITE'!$B$85</c:f>
              <c:strCache>
                <c:ptCount val="1"/>
                <c:pt idx="0">
                  <c:v>Nombre de titres 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SITE'!$A$86:$A$91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SITE'!$B$86:$B$91</c:f>
              <c:numCache>
                <c:formatCode>_-* #\ ##0\ _€_-;\-* #\ ##0\ _€_-;_-* "-"??\ _€_-;_-@_-</c:formatCode>
                <c:ptCount val="6"/>
                <c:pt idx="0">
                  <c:v>17400</c:v>
                </c:pt>
                <c:pt idx="1">
                  <c:v>7221</c:v>
                </c:pt>
                <c:pt idx="2">
                  <c:v>5884</c:v>
                </c:pt>
                <c:pt idx="3">
                  <c:v>4606</c:v>
                </c:pt>
                <c:pt idx="4">
                  <c:v>3223</c:v>
                </c:pt>
                <c:pt idx="5">
                  <c:v>3008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84948608"/>
        <c:axId val="184950144"/>
      </c:barChart>
      <c:catAx>
        <c:axId val="18494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84950144"/>
        <c:crosses val="autoZero"/>
        <c:auto val="1"/>
        <c:lblAlgn val="ctr"/>
        <c:lblOffset val="100"/>
        <c:noMultiLvlLbl val="0"/>
      </c:catAx>
      <c:valAx>
        <c:axId val="18495014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8494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du nombre de titre par structure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SITE'!$A$96</c:f>
              <c:strCache>
                <c:ptCount val="1"/>
                <c:pt idx="0">
                  <c:v>HDV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SITE'!$B$95:$I$95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'2023_PAR SITE'!$B$96:$I$96</c:f>
              <c:numCache>
                <c:formatCode>_-* #\ ##0\ _€_-;\-* #\ ##0\ _€_-;_-* "-"??\ _€_-;_-@_-</c:formatCode>
                <c:ptCount val="8"/>
                <c:pt idx="0">
                  <c:v>17400</c:v>
                </c:pt>
                <c:pt idx="1">
                  <c:v>17045</c:v>
                </c:pt>
                <c:pt idx="2">
                  <c:v>15307</c:v>
                </c:pt>
                <c:pt idx="3">
                  <c:v>18785</c:v>
                </c:pt>
                <c:pt idx="4">
                  <c:v>20874</c:v>
                </c:pt>
                <c:pt idx="5">
                  <c:v>13117</c:v>
                </c:pt>
                <c:pt idx="6">
                  <c:v>18189</c:v>
                </c:pt>
                <c:pt idx="7">
                  <c:v>24078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3C-4FCC-8704-0EEE737C2BCD}"/>
            </c:ext>
          </c:extLst>
        </c:ser>
        <c:ser>
          <c:idx val="1"/>
          <c:order val="1"/>
          <c:tx>
            <c:strRef>
              <c:f>'2023_PAR SITE'!$A$97</c:f>
              <c:strCache>
                <c:ptCount val="1"/>
                <c:pt idx="0">
                  <c:v>MOSSON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E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4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6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SITE'!$B$95:$I$95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'2023_PAR SITE'!$B$97:$I$97</c:f>
              <c:numCache>
                <c:formatCode>_-* #\ ##0\ _€_-;\-* #\ ##0\ _€_-;_-* "-"??\ _€_-;_-@_-</c:formatCode>
                <c:ptCount val="8"/>
                <c:pt idx="0">
                  <c:v>7221</c:v>
                </c:pt>
                <c:pt idx="1">
                  <c:v>5368</c:v>
                </c:pt>
                <c:pt idx="2">
                  <c:v>5675</c:v>
                </c:pt>
                <c:pt idx="3">
                  <c:v>7270</c:v>
                </c:pt>
                <c:pt idx="4">
                  <c:v>7772</c:v>
                </c:pt>
                <c:pt idx="5">
                  <c:v>5737</c:v>
                </c:pt>
                <c:pt idx="6">
                  <c:v>5485</c:v>
                </c:pt>
                <c:pt idx="7">
                  <c:v>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43C-4FCC-8704-0EEE737C2BCD}"/>
            </c:ext>
          </c:extLst>
        </c:ser>
        <c:ser>
          <c:idx val="2"/>
          <c:order val="2"/>
          <c:tx>
            <c:strRef>
              <c:f>'2023_PAR SITE'!$A$98</c:f>
              <c:strCache>
                <c:ptCount val="1"/>
                <c:pt idx="0">
                  <c:v>TASTAVIN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9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B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D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F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1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3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SITE'!$B$95:$I$95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'2023_PAR SITE'!$B$98:$I$98</c:f>
              <c:numCache>
                <c:formatCode>_-* #\ ##0\ _€_-;\-* #\ ##0\ _€_-;_-* "-"??\ _€_-;_-@_-</c:formatCode>
                <c:ptCount val="8"/>
                <c:pt idx="0">
                  <c:v>5884</c:v>
                </c:pt>
                <c:pt idx="1">
                  <c:v>6527</c:v>
                </c:pt>
                <c:pt idx="2">
                  <c:v>4309</c:v>
                </c:pt>
                <c:pt idx="3">
                  <c:v>4604</c:v>
                </c:pt>
                <c:pt idx="4">
                  <c:v>4818</c:v>
                </c:pt>
                <c:pt idx="5">
                  <c:v>2600</c:v>
                </c:pt>
                <c:pt idx="6">
                  <c:v>5024</c:v>
                </c:pt>
                <c:pt idx="7">
                  <c:v>8430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343C-4FCC-8704-0EEE737C2BCD}"/>
            </c:ext>
          </c:extLst>
        </c:ser>
        <c:ser>
          <c:idx val="3"/>
          <c:order val="3"/>
          <c:tx>
            <c:strRef>
              <c:f>'2023_PAR SITE'!$A$99</c:f>
              <c:strCache>
                <c:ptCount val="1"/>
                <c:pt idx="0">
                  <c:v>VILLON</c:v>
                </c:pt>
              </c:strCache>
            </c:strRef>
          </c:tx>
          <c:spPr>
            <a:solidFill>
              <a:srgbClr val="9966FF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6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8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A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C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E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0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SITE'!$B$95:$I$95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'2023_PAR SITE'!$B$99:$I$99</c:f>
              <c:numCache>
                <c:formatCode>_-* #\ ##0\ _€_-;\-* #\ ##0\ _€_-;_-* "-"??\ _€_-;_-@_-</c:formatCode>
                <c:ptCount val="8"/>
                <c:pt idx="0">
                  <c:v>4606</c:v>
                </c:pt>
                <c:pt idx="1">
                  <c:v>4200</c:v>
                </c:pt>
                <c:pt idx="2">
                  <c:v>3901</c:v>
                </c:pt>
                <c:pt idx="3">
                  <c:v>4833</c:v>
                </c:pt>
                <c:pt idx="4">
                  <c:v>4712</c:v>
                </c:pt>
                <c:pt idx="5">
                  <c:v>2451</c:v>
                </c:pt>
                <c:pt idx="6">
                  <c:v>4428</c:v>
                </c:pt>
                <c:pt idx="7">
                  <c:v>7324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343C-4FCC-8704-0EEE737C2BCD}"/>
            </c:ext>
          </c:extLst>
        </c:ser>
        <c:ser>
          <c:idx val="4"/>
          <c:order val="4"/>
          <c:tx>
            <c:strRef>
              <c:f>'2023_PAR SITE'!$A$100</c:f>
              <c:strCache>
                <c:ptCount val="1"/>
                <c:pt idx="0">
                  <c:v>AIGUELONGUE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3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5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7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9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B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D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SITE'!$B$95:$I$95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'2023_PAR SITE'!$B$100:$I$100</c:f>
              <c:numCache>
                <c:formatCode>_-* #\ ##0\ _€_-;\-* #\ ##0\ _€_-;_-* "-"??\ _€_-;_-@_-</c:formatCode>
                <c:ptCount val="8"/>
                <c:pt idx="0">
                  <c:v>3223</c:v>
                </c:pt>
                <c:pt idx="1">
                  <c:v>2970</c:v>
                </c:pt>
                <c:pt idx="2">
                  <c:v>1715</c:v>
                </c:pt>
                <c:pt idx="3">
                  <c:v>2260</c:v>
                </c:pt>
                <c:pt idx="4">
                  <c:v>2519</c:v>
                </c:pt>
                <c:pt idx="5">
                  <c:v>652</c:v>
                </c:pt>
                <c:pt idx="6">
                  <c:v>0</c:v>
                </c:pt>
                <c:pt idx="7">
                  <c:v>2584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343C-4FCC-8704-0EEE737C2BCD}"/>
            </c:ext>
          </c:extLst>
        </c:ser>
        <c:ser>
          <c:idx val="5"/>
          <c:order val="5"/>
          <c:tx>
            <c:strRef>
              <c:f>'2023_PAR SITE'!$A$101</c:f>
              <c:strCache>
                <c:ptCount val="1"/>
                <c:pt idx="0">
                  <c:v>AUBES POMPIGNANE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B-6C4E-4C1A-9A50-B73E87137484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D-6C4E-4C1A-9A50-B73E87137484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F-6C4E-4C1A-9A50-B73E87137484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41-6C4E-4C1A-9A50-B73E87137484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43-6C4E-4C1A-9A50-B73E8713748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45-6C4E-4C1A-9A50-B73E871374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SITE'!$B$95:$I$95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'2023_PAR SITE'!$B$101:$I$101</c:f>
              <c:numCache>
                <c:formatCode>_-* #\ ##0\ _€_-;\-* #\ ##0\ _€_-;_-* "-"??\ _€_-;_-@_-</c:formatCode>
                <c:ptCount val="8"/>
                <c:pt idx="0">
                  <c:v>3008</c:v>
                </c:pt>
                <c:pt idx="1">
                  <c:v>3821</c:v>
                </c:pt>
                <c:pt idx="2">
                  <c:v>4001</c:v>
                </c:pt>
                <c:pt idx="3">
                  <c:v>4541</c:v>
                </c:pt>
                <c:pt idx="4">
                  <c:v>4613</c:v>
                </c:pt>
                <c:pt idx="5">
                  <c:v>3199</c:v>
                </c:pt>
                <c:pt idx="6">
                  <c:v>0</c:v>
                </c:pt>
                <c:pt idx="7">
                  <c:v>4692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1F93-4207-A80C-75915712F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0751488"/>
        <c:axId val="190753024"/>
      </c:barChart>
      <c:catAx>
        <c:axId val="19075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753024"/>
        <c:crosses val="autoZero"/>
        <c:auto val="1"/>
        <c:lblAlgn val="ctr"/>
        <c:lblOffset val="100"/>
        <c:noMultiLvlLbl val="0"/>
      </c:catAx>
      <c:valAx>
        <c:axId val="19075302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\ _€_-;\-* #\ ##0\ _€_-;_-* &quot;-&quot;??\ _€_-;_-@_-" sourceLinked="1"/>
        <c:majorTickMark val="none"/>
        <c:minorTickMark val="none"/>
        <c:tickLblPos val="nextTo"/>
        <c:crossAx val="19075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SITE'!$B$49</c:f>
              <c:strCache>
                <c:ptCount val="1"/>
                <c:pt idx="0">
                  <c:v>Nombre de titres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E4B6-48F4-9F8E-094E2DCD16FF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E4B6-48F4-9F8E-094E2DCD16FF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E4B6-48F4-9F8E-094E2DCD16FF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E4B6-48F4-9F8E-094E2DCD16FF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E4B6-48F4-9F8E-094E2DCD16FF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E4B6-48F4-9F8E-094E2DCD16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SITE'!$A$50:$A$55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SITE'!$B$50:$B$55</c:f>
              <c:numCache>
                <c:formatCode>_-* #\ ##0\ _€_-;\-* #\ ##0\ _€_-;_-* "-"??\ _€_-;_-@_-</c:formatCode>
                <c:ptCount val="6"/>
                <c:pt idx="0">
                  <c:v>20874</c:v>
                </c:pt>
                <c:pt idx="1">
                  <c:v>7772</c:v>
                </c:pt>
                <c:pt idx="2">
                  <c:v>4818</c:v>
                </c:pt>
                <c:pt idx="3">
                  <c:v>4712</c:v>
                </c:pt>
                <c:pt idx="4">
                  <c:v>2519</c:v>
                </c:pt>
                <c:pt idx="5">
                  <c:v>4613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795136"/>
        <c:axId val="190796928"/>
      </c:barChart>
      <c:catAx>
        <c:axId val="19079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796928"/>
        <c:crosses val="autoZero"/>
        <c:auto val="1"/>
        <c:lblAlgn val="ctr"/>
        <c:lblOffset val="100"/>
        <c:noMultiLvlLbl val="0"/>
      </c:catAx>
      <c:valAx>
        <c:axId val="190796928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79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SITE'!$B$40</c:f>
              <c:strCache>
                <c:ptCount val="1"/>
                <c:pt idx="0">
                  <c:v>Nombre de titres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SITE'!$A$41:$A$46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SITE'!$B$41:$B$46</c:f>
              <c:numCache>
                <c:formatCode>_-* #\ ##0\ _€_-;\-* #\ ##0\ _€_-;_-* "-"??\ _€_-;_-@_-</c:formatCode>
                <c:ptCount val="6"/>
                <c:pt idx="0">
                  <c:v>13117</c:v>
                </c:pt>
                <c:pt idx="1">
                  <c:v>5737</c:v>
                </c:pt>
                <c:pt idx="2">
                  <c:v>2600</c:v>
                </c:pt>
                <c:pt idx="3">
                  <c:v>2451</c:v>
                </c:pt>
                <c:pt idx="4">
                  <c:v>652</c:v>
                </c:pt>
                <c:pt idx="5">
                  <c:v>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SITE'!$B$20</c:f>
              <c:strCache>
                <c:ptCount val="1"/>
                <c:pt idx="0">
                  <c:v>Nombre de titres 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SITE'!$A$21:$A$26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SITE'!$B$21:$B$26</c:f>
              <c:numCache>
                <c:formatCode>_-* #\ ##0\ _€_-;\-* #\ ##0\ _€_-;_-* "-"??\ _€_-;_-@_-</c:formatCode>
                <c:ptCount val="6"/>
                <c:pt idx="0">
                  <c:v>24078</c:v>
                </c:pt>
                <c:pt idx="1">
                  <c:v>9721</c:v>
                </c:pt>
                <c:pt idx="2">
                  <c:v>8430</c:v>
                </c:pt>
                <c:pt idx="3">
                  <c:v>7324</c:v>
                </c:pt>
                <c:pt idx="4">
                  <c:v>2584</c:v>
                </c:pt>
                <c:pt idx="5">
                  <c:v>4692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'2023_PAR SITE'!$B$30</c:f>
              <c:strCache>
                <c:ptCount val="1"/>
                <c:pt idx="0">
                  <c:v>Nombre de titres 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'2023_PAR SITE'!$A$31:$A$36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'2023_PAR SITE'!$B$31:$B$36</c:f>
              <c:numCache>
                <c:formatCode>_-* #\ ##0\ _€_-;\-* #\ ##0\ _€_-;_-* "-"??\ _€_-;_-@_-</c:formatCode>
                <c:ptCount val="6"/>
                <c:pt idx="0">
                  <c:v>18189</c:v>
                </c:pt>
                <c:pt idx="1">
                  <c:v>5485</c:v>
                </c:pt>
                <c:pt idx="2">
                  <c:v>5024</c:v>
                </c:pt>
                <c:pt idx="3">
                  <c:v>4428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57</xdr:row>
      <xdr:rowOff>44824</xdr:rowOff>
    </xdr:from>
    <xdr:to>
      <xdr:col>21</xdr:col>
      <xdr:colOff>2802</xdr:colOff>
      <xdr:row>64</xdr:row>
      <xdr:rowOff>179294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22412</xdr:colOff>
      <xdr:row>66</xdr:row>
      <xdr:rowOff>11207</xdr:rowOff>
    </xdr:from>
    <xdr:to>
      <xdr:col>21</xdr:col>
      <xdr:colOff>14008</xdr:colOff>
      <xdr:row>73</xdr:row>
      <xdr:rowOff>179294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22411</xdr:colOff>
      <xdr:row>75</xdr:row>
      <xdr:rowOff>0</xdr:rowOff>
    </xdr:from>
    <xdr:to>
      <xdr:col>21</xdr:col>
      <xdr:colOff>14007</xdr:colOff>
      <xdr:row>82</xdr:row>
      <xdr:rowOff>179294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33618</xdr:colOff>
      <xdr:row>84</xdr:row>
      <xdr:rowOff>1</xdr:rowOff>
    </xdr:from>
    <xdr:to>
      <xdr:col>21</xdr:col>
      <xdr:colOff>25214</xdr:colOff>
      <xdr:row>92</xdr:row>
      <xdr:rowOff>11207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102</xdr:row>
      <xdr:rowOff>156228</xdr:rowOff>
    </xdr:from>
    <xdr:to>
      <xdr:col>13</xdr:col>
      <xdr:colOff>536203</xdr:colOff>
      <xdr:row>117</xdr:row>
      <xdr:rowOff>34458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979955</xdr:colOff>
      <xdr:row>47</xdr:row>
      <xdr:rowOff>168088</xdr:rowOff>
    </xdr:from>
    <xdr:to>
      <xdr:col>20</xdr:col>
      <xdr:colOff>742390</xdr:colOff>
      <xdr:row>56</xdr:row>
      <xdr:rowOff>22412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39</xdr:row>
      <xdr:rowOff>0</xdr:rowOff>
    </xdr:from>
    <xdr:to>
      <xdr:col>20</xdr:col>
      <xdr:colOff>815788</xdr:colOff>
      <xdr:row>47</xdr:row>
      <xdr:rowOff>44824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19</xdr:row>
      <xdr:rowOff>0</xdr:rowOff>
    </xdr:from>
    <xdr:to>
      <xdr:col>21</xdr:col>
      <xdr:colOff>318247</xdr:colOff>
      <xdr:row>28</xdr:row>
      <xdr:rowOff>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29</xdr:row>
      <xdr:rowOff>0</xdr:rowOff>
    </xdr:from>
    <xdr:to>
      <xdr:col>20</xdr:col>
      <xdr:colOff>815788</xdr:colOff>
      <xdr:row>37</xdr:row>
      <xdr:rowOff>44824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9</xdr:row>
      <xdr:rowOff>9720</xdr:rowOff>
    </xdr:from>
    <xdr:to>
      <xdr:col>21</xdr:col>
      <xdr:colOff>318247</xdr:colOff>
      <xdr:row>18</xdr:row>
      <xdr:rowOff>9720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</xdr:colOff>
      <xdr:row>56</xdr:row>
      <xdr:rowOff>0</xdr:rowOff>
    </xdr:from>
    <xdr:to>
      <xdr:col>23</xdr:col>
      <xdr:colOff>142875</xdr:colOff>
      <xdr:row>73</xdr:row>
      <xdr:rowOff>38100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56</xdr:row>
      <xdr:rowOff>9525</xdr:rowOff>
    </xdr:from>
    <xdr:to>
      <xdr:col>15</xdr:col>
      <xdr:colOff>133350</xdr:colOff>
      <xdr:row>73</xdr:row>
      <xdr:rowOff>47625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56</xdr:row>
      <xdr:rowOff>9525</xdr:rowOff>
    </xdr:from>
    <xdr:to>
      <xdr:col>7</xdr:col>
      <xdr:colOff>133350</xdr:colOff>
      <xdr:row>73</xdr:row>
      <xdr:rowOff>47625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9525</xdr:colOff>
      <xdr:row>38</xdr:row>
      <xdr:rowOff>0</xdr:rowOff>
    </xdr:from>
    <xdr:to>
      <xdr:col>23</xdr:col>
      <xdr:colOff>142875</xdr:colOff>
      <xdr:row>55</xdr:row>
      <xdr:rowOff>38100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37</xdr:row>
      <xdr:rowOff>180975</xdr:rowOff>
    </xdr:from>
    <xdr:to>
      <xdr:col>7</xdr:col>
      <xdr:colOff>142875</xdr:colOff>
      <xdr:row>55</xdr:row>
      <xdr:rowOff>28575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38</xdr:row>
      <xdr:rowOff>0</xdr:rowOff>
    </xdr:from>
    <xdr:to>
      <xdr:col>15</xdr:col>
      <xdr:colOff>133350</xdr:colOff>
      <xdr:row>55</xdr:row>
      <xdr:rowOff>38100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133350</xdr:colOff>
      <xdr:row>36</xdr:row>
      <xdr:rowOff>38100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12700</xdr:colOff>
      <xdr:row>19</xdr:row>
      <xdr:rowOff>12700</xdr:rowOff>
    </xdr:from>
    <xdr:to>
      <xdr:col>15</xdr:col>
      <xdr:colOff>146050</xdr:colOff>
      <xdr:row>36</xdr:row>
      <xdr:rowOff>50800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19050</xdr:colOff>
      <xdr:row>0</xdr:row>
      <xdr:rowOff>139700</xdr:rowOff>
    </xdr:from>
    <xdr:to>
      <xdr:col>15</xdr:col>
      <xdr:colOff>152400</xdr:colOff>
      <xdr:row>17</xdr:row>
      <xdr:rowOff>177800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7</xdr:col>
      <xdr:colOff>133350</xdr:colOff>
      <xdr:row>18</xdr:row>
      <xdr:rowOff>38100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54</xdr:row>
      <xdr:rowOff>14111</xdr:rowOff>
    </xdr:from>
    <xdr:to>
      <xdr:col>3</xdr:col>
      <xdr:colOff>1222375</xdr:colOff>
      <xdr:row>65</xdr:row>
      <xdr:rowOff>160338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1388180</xdr:colOff>
      <xdr:row>54</xdr:row>
      <xdr:rowOff>16228</xdr:rowOff>
    </xdr:from>
    <xdr:to>
      <xdr:col>8</xdr:col>
      <xdr:colOff>987778</xdr:colOff>
      <xdr:row>65</xdr:row>
      <xdr:rowOff>155223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1279525</xdr:colOff>
      <xdr:row>54</xdr:row>
      <xdr:rowOff>9878</xdr:rowOff>
    </xdr:from>
    <xdr:to>
      <xdr:col>14</xdr:col>
      <xdr:colOff>635000</xdr:colOff>
      <xdr:row>65</xdr:row>
      <xdr:rowOff>169334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1434747</xdr:colOff>
      <xdr:row>34</xdr:row>
      <xdr:rowOff>75846</xdr:rowOff>
    </xdr:from>
    <xdr:to>
      <xdr:col>8</xdr:col>
      <xdr:colOff>987777</xdr:colOff>
      <xdr:row>53</xdr:row>
      <xdr:rowOff>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30691</xdr:colOff>
      <xdr:row>34</xdr:row>
      <xdr:rowOff>47625</xdr:rowOff>
    </xdr:from>
    <xdr:to>
      <xdr:col>3</xdr:col>
      <xdr:colOff>1198033</xdr:colOff>
      <xdr:row>52</xdr:row>
      <xdr:rowOff>123825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1284111</xdr:colOff>
      <xdr:row>34</xdr:row>
      <xdr:rowOff>84666</xdr:rowOff>
    </xdr:from>
    <xdr:to>
      <xdr:col>15</xdr:col>
      <xdr:colOff>377119</xdr:colOff>
      <xdr:row>52</xdr:row>
      <xdr:rowOff>160866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181320</xdr:colOff>
      <xdr:row>11</xdr:row>
      <xdr:rowOff>81097</xdr:rowOff>
    </xdr:from>
    <xdr:to>
      <xdr:col>3</xdr:col>
      <xdr:colOff>633471</xdr:colOff>
      <xdr:row>32</xdr:row>
      <xdr:rowOff>146892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12</xdr:row>
      <xdr:rowOff>0</xdr:rowOff>
    </xdr:from>
    <xdr:to>
      <xdr:col>8</xdr:col>
      <xdr:colOff>82627</xdr:colOff>
      <xdr:row>30</xdr:row>
      <xdr:rowOff>110168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541663</xdr:colOff>
      <xdr:row>12</xdr:row>
      <xdr:rowOff>9180</xdr:rowOff>
    </xdr:from>
    <xdr:to>
      <xdr:col>12</xdr:col>
      <xdr:colOff>1239398</xdr:colOff>
      <xdr:row>30</xdr:row>
      <xdr:rowOff>119348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-clancy\DRP$\VIE%20QUOTIDIENNE\Management\Statistiques\2024\2024%20Statistiques%20VQ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SON"/>
      <sheetName val="AIGUELONGUE"/>
      <sheetName val="F. VILLON"/>
      <sheetName val="TASTAVIN"/>
      <sheetName val="HDV"/>
      <sheetName val="AUBES POMPIGNANE"/>
      <sheetName val="TOTAL VQ_MENSUEL"/>
      <sheetName val="TOTAL VQ_TRIMESTRIEL"/>
      <sheetName val="2024_PAR SITE"/>
      <sheetName val="Hist 2015 2024"/>
      <sheetName val="Prestations"/>
      <sheetName val="Montpellier HC 2015-2023"/>
      <sheetName val="Aide au compt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6">
          <cell r="C36">
            <v>18045</v>
          </cell>
          <cell r="D36">
            <v>2068</v>
          </cell>
          <cell r="F36">
            <v>11361</v>
          </cell>
          <cell r="G36">
            <v>1652</v>
          </cell>
        </row>
        <row r="45">
          <cell r="C45">
            <v>13602</v>
          </cell>
          <cell r="D45">
            <v>2392</v>
          </cell>
          <cell r="F45">
            <v>9460</v>
          </cell>
          <cell r="G45">
            <v>2302</v>
          </cell>
        </row>
        <row r="54">
          <cell r="C54">
            <v>19608</v>
          </cell>
          <cell r="D54">
            <v>4185</v>
          </cell>
          <cell r="F54">
            <v>16798</v>
          </cell>
          <cell r="G54">
            <v>4717</v>
          </cell>
        </row>
        <row r="63">
          <cell r="C63">
            <v>17926</v>
          </cell>
          <cell r="D63">
            <v>3770</v>
          </cell>
          <cell r="F63">
            <v>16310</v>
          </cell>
          <cell r="G63">
            <v>4287</v>
          </cell>
        </row>
        <row r="73">
          <cell r="C73">
            <v>15148</v>
          </cell>
          <cell r="D73">
            <v>2226</v>
          </cell>
          <cell r="F73">
            <v>13794</v>
          </cell>
          <cell r="G73">
            <v>3740</v>
          </cell>
        </row>
        <row r="83">
          <cell r="C83">
            <v>18730</v>
          </cell>
          <cell r="D83">
            <v>0</v>
          </cell>
          <cell r="F83">
            <v>16373</v>
          </cell>
          <cell r="G83">
            <v>4828</v>
          </cell>
        </row>
        <row r="93">
          <cell r="C93">
            <v>17200</v>
          </cell>
          <cell r="D93">
            <v>0</v>
          </cell>
          <cell r="F93">
            <v>18445</v>
          </cell>
          <cell r="G93">
            <v>5700</v>
          </cell>
        </row>
      </sheetData>
      <sheetData sheetId="10"/>
      <sheetData sheetId="11"/>
      <sheetData sheetId="12"/>
    </sheetDataSet>
  </externalBook>
</externalLink>
</file>

<file path=xl/tables/table1.xml><?xml version="1.0" encoding="utf-8"?>
<table xmlns="http://schemas.openxmlformats.org/spreadsheetml/2006/main" id="1" name="Tableau1" displayName="Tableau1" ref="A1:C10" totalsRowShown="0">
  <autoFilter ref="A1:C10"/>
  <tableColumns count="3">
    <tableColumn id="1" name="ANNEE"/>
    <tableColumn id="2" name="CNI/Passeport Montpellier" dataDxfId="1" dataCellStyle="Milliers"/>
    <tableColumn id="3" name="CNI/Passeport Hors Commune" dataDxfId="0" dataCellStyle="Milliers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B16"/>
  <sheetViews>
    <sheetView zoomScale="80" zoomScaleNormal="80" workbookViewId="0">
      <selection activeCell="B2" sqref="B2"/>
    </sheetView>
  </sheetViews>
  <sheetFormatPr baseColWidth="10" defaultColWidth="11.42578125" defaultRowHeight="15" x14ac:dyDescent="0.25"/>
  <cols>
    <col min="1" max="1" width="14.28515625" customWidth="1"/>
    <col min="2" max="2" width="15.42578125" bestFit="1" customWidth="1"/>
    <col min="3" max="3" width="11.5703125" bestFit="1" customWidth="1"/>
    <col min="4" max="4" width="9.42578125" customWidth="1"/>
    <col min="5" max="5" width="11.5703125" bestFit="1" customWidth="1"/>
    <col min="6" max="6" width="9.7109375" bestFit="1" customWidth="1"/>
    <col min="7" max="7" width="15.7109375" bestFit="1" customWidth="1"/>
    <col min="8" max="8" width="11.5703125" bestFit="1" customWidth="1"/>
    <col min="9" max="9" width="15.7109375" bestFit="1" customWidth="1"/>
    <col min="10" max="10" width="12.7109375" customWidth="1"/>
    <col min="11" max="11" width="15.42578125" bestFit="1" customWidth="1"/>
    <col min="12" max="12" width="11.7109375" customWidth="1"/>
    <col min="13" max="13" width="12.5703125" customWidth="1"/>
    <col min="14" max="14" width="12.42578125" customWidth="1"/>
    <col min="15" max="15" width="16.7109375" customWidth="1"/>
    <col min="16" max="16" width="14.28515625" customWidth="1"/>
    <col min="17" max="17" width="9.42578125" customWidth="1"/>
    <col min="18" max="18" width="11.5703125" customWidth="1"/>
    <col min="19" max="19" width="14" customWidth="1"/>
    <col min="20" max="20" width="14.28515625" customWidth="1"/>
    <col min="21" max="21" width="22.7109375" customWidth="1"/>
    <col min="22" max="22" width="13.28515625" customWidth="1"/>
    <col min="23" max="23" width="11" bestFit="1" customWidth="1"/>
    <col min="24" max="24" width="11.28515625" customWidth="1"/>
    <col min="25" max="25" width="10.28515625" bestFit="1" customWidth="1"/>
    <col min="26" max="26" width="12.28515625" customWidth="1"/>
    <col min="27" max="27" width="10.5703125" customWidth="1"/>
    <col min="28" max="28" width="11.7109375" customWidth="1"/>
  </cols>
  <sheetData>
    <row r="1" spans="1:28" s="27" customFormat="1" ht="45" x14ac:dyDescent="0.25">
      <c r="A1" s="31" t="s">
        <v>21</v>
      </c>
      <c r="B1" s="31" t="s">
        <v>1</v>
      </c>
      <c r="C1" s="31" t="s">
        <v>72</v>
      </c>
      <c r="D1" s="31" t="s">
        <v>2</v>
      </c>
      <c r="E1" s="46" t="s">
        <v>83</v>
      </c>
      <c r="F1" s="31" t="s">
        <v>3</v>
      </c>
      <c r="G1" s="31" t="s">
        <v>4</v>
      </c>
      <c r="H1" s="31" t="s">
        <v>5</v>
      </c>
      <c r="I1" s="31" t="s">
        <v>6</v>
      </c>
      <c r="J1" s="31" t="s">
        <v>7</v>
      </c>
      <c r="K1" s="31" t="s">
        <v>8</v>
      </c>
      <c r="L1" s="31" t="s">
        <v>9</v>
      </c>
      <c r="M1" s="31" t="s">
        <v>74</v>
      </c>
      <c r="N1" s="31" t="s">
        <v>10</v>
      </c>
      <c r="O1" s="31" t="s">
        <v>11</v>
      </c>
      <c r="P1" s="31" t="s">
        <v>12</v>
      </c>
      <c r="Q1" s="31" t="s">
        <v>13</v>
      </c>
      <c r="R1" s="31" t="s">
        <v>91</v>
      </c>
      <c r="S1" s="31" t="s">
        <v>92</v>
      </c>
      <c r="T1" s="31" t="s">
        <v>70</v>
      </c>
      <c r="U1" s="31" t="s">
        <v>14</v>
      </c>
      <c r="V1" s="31" t="s">
        <v>93</v>
      </c>
      <c r="W1" s="31" t="s">
        <v>15</v>
      </c>
      <c r="X1" s="31" t="s">
        <v>22</v>
      </c>
      <c r="Y1" s="31" t="s">
        <v>16</v>
      </c>
      <c r="Z1" s="31" t="s">
        <v>17</v>
      </c>
      <c r="AA1" s="31" t="s">
        <v>18</v>
      </c>
      <c r="AB1" s="31" t="s">
        <v>19</v>
      </c>
    </row>
    <row r="2" spans="1:28" x14ac:dyDescent="0.25">
      <c r="A2" s="51">
        <v>44927</v>
      </c>
      <c r="B2" s="9">
        <v>3295</v>
      </c>
      <c r="C2" s="9">
        <v>403</v>
      </c>
      <c r="D2" s="42">
        <v>376</v>
      </c>
      <c r="E2" s="9">
        <v>531</v>
      </c>
      <c r="F2" s="9">
        <v>471</v>
      </c>
      <c r="G2" s="9">
        <v>19</v>
      </c>
      <c r="H2" s="9">
        <v>86</v>
      </c>
      <c r="I2" s="9">
        <v>25</v>
      </c>
      <c r="J2" s="9">
        <v>2</v>
      </c>
      <c r="K2" s="9">
        <v>433</v>
      </c>
      <c r="L2" s="9">
        <v>254</v>
      </c>
      <c r="M2" s="12"/>
      <c r="N2" s="12"/>
      <c r="O2" s="12"/>
      <c r="P2" s="12"/>
      <c r="Q2" s="12"/>
      <c r="R2" s="12"/>
      <c r="S2" s="12"/>
      <c r="T2" s="12"/>
      <c r="U2" s="9">
        <v>1325</v>
      </c>
      <c r="V2" s="9">
        <v>336</v>
      </c>
      <c r="W2" s="17">
        <f t="shared" ref="W2:W13" si="0">SUM(C2:V2)-U2</f>
        <v>2936</v>
      </c>
      <c r="X2" s="17">
        <f t="shared" ref="X2:X13" si="1">C2+D2+E2+F2</f>
        <v>1781</v>
      </c>
      <c r="Y2" s="17">
        <f t="shared" ref="Y2:Y13" si="2">K2</f>
        <v>433</v>
      </c>
      <c r="Z2" s="17">
        <f t="shared" ref="Z2:Z12" si="3">M2+N2</f>
        <v>0</v>
      </c>
      <c r="AA2" s="17">
        <f t="shared" ref="AA2:AA13" si="4">L2+V2</f>
        <v>590</v>
      </c>
      <c r="AB2" s="17">
        <f t="shared" ref="AB2:AB13" si="5">G2+H2+I2+J2+O2+P2+Q2</f>
        <v>132</v>
      </c>
    </row>
    <row r="3" spans="1:28" x14ac:dyDescent="0.25">
      <c r="A3" s="51">
        <v>44958</v>
      </c>
      <c r="B3" s="9">
        <v>2797</v>
      </c>
      <c r="C3" s="9">
        <v>440</v>
      </c>
      <c r="D3" s="9">
        <v>331</v>
      </c>
      <c r="E3" s="9">
        <v>489</v>
      </c>
      <c r="F3" s="9">
        <v>395</v>
      </c>
      <c r="G3" s="9">
        <v>29</v>
      </c>
      <c r="H3" s="9">
        <v>85</v>
      </c>
      <c r="I3" s="9">
        <v>41</v>
      </c>
      <c r="J3" s="9">
        <v>2</v>
      </c>
      <c r="K3" s="9">
        <v>459</v>
      </c>
      <c r="L3" s="9">
        <v>174</v>
      </c>
      <c r="M3" s="12"/>
      <c r="N3" s="12"/>
      <c r="O3" s="12"/>
      <c r="P3" s="12"/>
      <c r="Q3" s="12"/>
      <c r="R3" s="12"/>
      <c r="S3" s="12"/>
      <c r="T3" s="12"/>
      <c r="U3" s="9">
        <v>1145</v>
      </c>
      <c r="V3" s="9">
        <v>205</v>
      </c>
      <c r="W3" s="17">
        <f t="shared" si="0"/>
        <v>2650</v>
      </c>
      <c r="X3" s="17">
        <f t="shared" si="1"/>
        <v>1655</v>
      </c>
      <c r="Y3" s="17">
        <f t="shared" si="2"/>
        <v>459</v>
      </c>
      <c r="Z3" s="17">
        <f t="shared" si="3"/>
        <v>0</v>
      </c>
      <c r="AA3" s="17">
        <f t="shared" si="4"/>
        <v>379</v>
      </c>
      <c r="AB3" s="17">
        <f t="shared" si="5"/>
        <v>157</v>
      </c>
    </row>
    <row r="4" spans="1:28" x14ac:dyDescent="0.25">
      <c r="A4" s="51">
        <v>44986</v>
      </c>
      <c r="B4" s="9">
        <v>2841</v>
      </c>
      <c r="C4" s="9">
        <v>458</v>
      </c>
      <c r="D4" s="9">
        <v>389</v>
      </c>
      <c r="E4" s="9">
        <v>530</v>
      </c>
      <c r="F4" s="9">
        <v>384</v>
      </c>
      <c r="G4" s="9">
        <v>61</v>
      </c>
      <c r="H4" s="9">
        <v>110</v>
      </c>
      <c r="I4" s="9">
        <v>44</v>
      </c>
      <c r="J4" s="9">
        <v>6</v>
      </c>
      <c r="K4" s="9">
        <v>528</v>
      </c>
      <c r="L4" s="9">
        <v>38</v>
      </c>
      <c r="M4" s="12"/>
      <c r="N4" s="12"/>
      <c r="O4" s="12"/>
      <c r="P4" s="12"/>
      <c r="Q4" s="12"/>
      <c r="R4" s="12"/>
      <c r="S4" s="12"/>
      <c r="T4" s="12"/>
      <c r="U4" s="9">
        <v>1032</v>
      </c>
      <c r="V4" s="9">
        <v>246</v>
      </c>
      <c r="W4" s="17">
        <f t="shared" si="0"/>
        <v>2794</v>
      </c>
      <c r="X4" s="17">
        <f t="shared" si="1"/>
        <v>1761</v>
      </c>
      <c r="Y4" s="17">
        <f t="shared" si="2"/>
        <v>528</v>
      </c>
      <c r="Z4" s="17">
        <f t="shared" si="3"/>
        <v>0</v>
      </c>
      <c r="AA4" s="17">
        <f t="shared" si="4"/>
        <v>284</v>
      </c>
      <c r="AB4" s="17">
        <f t="shared" si="5"/>
        <v>221</v>
      </c>
    </row>
    <row r="5" spans="1:28" x14ac:dyDescent="0.25">
      <c r="A5" s="51">
        <v>45017</v>
      </c>
      <c r="B5" s="9">
        <v>2528</v>
      </c>
      <c r="C5" s="9">
        <v>368</v>
      </c>
      <c r="D5" s="9">
        <v>304</v>
      </c>
      <c r="E5" s="9">
        <v>427</v>
      </c>
      <c r="F5" s="9">
        <v>384</v>
      </c>
      <c r="G5" s="9">
        <v>9</v>
      </c>
      <c r="H5" s="9">
        <v>98</v>
      </c>
      <c r="I5" s="9">
        <v>29</v>
      </c>
      <c r="J5" s="9"/>
      <c r="K5" s="9">
        <v>464</v>
      </c>
      <c r="L5" s="9">
        <v>129</v>
      </c>
      <c r="M5" s="12"/>
      <c r="N5" s="12"/>
      <c r="O5" s="12"/>
      <c r="P5" s="12"/>
      <c r="Q5" s="12"/>
      <c r="R5" s="12"/>
      <c r="S5" s="12"/>
      <c r="T5" s="12"/>
      <c r="U5" s="9">
        <v>873</v>
      </c>
      <c r="V5" s="9">
        <v>209</v>
      </c>
      <c r="W5" s="17">
        <f t="shared" si="0"/>
        <v>2421</v>
      </c>
      <c r="X5" s="17">
        <f t="shared" si="1"/>
        <v>1483</v>
      </c>
      <c r="Y5" s="17">
        <f t="shared" si="2"/>
        <v>464</v>
      </c>
      <c r="Z5" s="17">
        <f t="shared" si="3"/>
        <v>0</v>
      </c>
      <c r="AA5" s="17">
        <f t="shared" si="4"/>
        <v>338</v>
      </c>
      <c r="AB5" s="17">
        <f t="shared" si="5"/>
        <v>136</v>
      </c>
    </row>
    <row r="6" spans="1:28" x14ac:dyDescent="0.25">
      <c r="A6" s="51">
        <v>45047</v>
      </c>
      <c r="B6" s="9">
        <v>2784</v>
      </c>
      <c r="C6" s="9">
        <v>450</v>
      </c>
      <c r="D6" s="9">
        <v>349</v>
      </c>
      <c r="E6" s="9">
        <v>450</v>
      </c>
      <c r="F6" s="9">
        <v>394</v>
      </c>
      <c r="G6" s="9">
        <v>8</v>
      </c>
      <c r="H6" s="9">
        <v>92</v>
      </c>
      <c r="I6" s="9">
        <v>44</v>
      </c>
      <c r="J6" s="9">
        <v>1</v>
      </c>
      <c r="K6" s="9">
        <v>486</v>
      </c>
      <c r="L6" s="9">
        <v>37</v>
      </c>
      <c r="M6" s="12"/>
      <c r="N6" s="12"/>
      <c r="O6" s="12"/>
      <c r="P6" s="12"/>
      <c r="Q6" s="12"/>
      <c r="R6" s="12"/>
      <c r="S6" s="12"/>
      <c r="T6" s="12"/>
      <c r="U6" s="9">
        <v>963</v>
      </c>
      <c r="V6" s="9">
        <v>231</v>
      </c>
      <c r="W6" s="17">
        <f t="shared" si="0"/>
        <v>2542</v>
      </c>
      <c r="X6" s="17">
        <f t="shared" si="1"/>
        <v>1643</v>
      </c>
      <c r="Y6" s="17">
        <f t="shared" si="2"/>
        <v>486</v>
      </c>
      <c r="Z6" s="17">
        <f t="shared" si="3"/>
        <v>0</v>
      </c>
      <c r="AA6" s="17">
        <f t="shared" si="4"/>
        <v>268</v>
      </c>
      <c r="AB6" s="17">
        <f t="shared" si="5"/>
        <v>145</v>
      </c>
    </row>
    <row r="7" spans="1:28" x14ac:dyDescent="0.25">
      <c r="A7" s="51">
        <v>45078</v>
      </c>
      <c r="B7" s="9">
        <v>2887</v>
      </c>
      <c r="C7" s="9">
        <v>447</v>
      </c>
      <c r="D7" s="9">
        <v>457</v>
      </c>
      <c r="E7" s="9">
        <v>393</v>
      </c>
      <c r="F7" s="9">
        <v>384</v>
      </c>
      <c r="G7" s="9">
        <v>21</v>
      </c>
      <c r="H7" s="9">
        <v>131</v>
      </c>
      <c r="I7" s="9">
        <v>50</v>
      </c>
      <c r="J7" s="9">
        <v>1</v>
      </c>
      <c r="K7" s="9">
        <v>458</v>
      </c>
      <c r="L7" s="9">
        <v>38</v>
      </c>
      <c r="M7" s="12"/>
      <c r="N7" s="12"/>
      <c r="O7" s="12"/>
      <c r="P7" s="12"/>
      <c r="Q7" s="12"/>
      <c r="R7" s="12"/>
      <c r="S7" s="12"/>
      <c r="T7" s="12"/>
      <c r="U7" s="9">
        <v>924</v>
      </c>
      <c r="V7" s="9">
        <v>291</v>
      </c>
      <c r="W7" s="17">
        <f t="shared" si="0"/>
        <v>2671</v>
      </c>
      <c r="X7" s="17">
        <f t="shared" si="1"/>
        <v>1681</v>
      </c>
      <c r="Y7" s="17">
        <f t="shared" si="2"/>
        <v>458</v>
      </c>
      <c r="Z7" s="17">
        <f t="shared" si="3"/>
        <v>0</v>
      </c>
      <c r="AA7" s="17">
        <f t="shared" si="4"/>
        <v>329</v>
      </c>
      <c r="AB7" s="17">
        <f t="shared" si="5"/>
        <v>203</v>
      </c>
    </row>
    <row r="8" spans="1:28" x14ac:dyDescent="0.25">
      <c r="A8" s="51">
        <v>45108</v>
      </c>
      <c r="B8" s="9">
        <v>2892</v>
      </c>
      <c r="C8" s="9">
        <v>381</v>
      </c>
      <c r="D8" s="9">
        <v>454</v>
      </c>
      <c r="E8" s="9">
        <v>341</v>
      </c>
      <c r="F8" s="9">
        <v>414</v>
      </c>
      <c r="G8" s="9">
        <v>17</v>
      </c>
      <c r="H8" s="9">
        <v>211</v>
      </c>
      <c r="I8" s="9">
        <v>32</v>
      </c>
      <c r="J8" s="9">
        <v>0</v>
      </c>
      <c r="K8" s="9">
        <v>510</v>
      </c>
      <c r="L8" s="9">
        <v>7</v>
      </c>
      <c r="M8" s="12"/>
      <c r="N8" s="12"/>
      <c r="O8" s="12"/>
      <c r="P8" s="12"/>
      <c r="Q8" s="12"/>
      <c r="R8" s="12"/>
      <c r="S8" s="12"/>
      <c r="T8" s="12"/>
      <c r="U8" s="9">
        <v>885</v>
      </c>
      <c r="V8" s="9">
        <v>425</v>
      </c>
      <c r="W8" s="17">
        <f t="shared" si="0"/>
        <v>2792</v>
      </c>
      <c r="X8" s="17">
        <f t="shared" si="1"/>
        <v>1590</v>
      </c>
      <c r="Y8" s="17">
        <f t="shared" si="2"/>
        <v>510</v>
      </c>
      <c r="Z8" s="17">
        <f t="shared" si="3"/>
        <v>0</v>
      </c>
      <c r="AA8" s="17">
        <f t="shared" si="4"/>
        <v>432</v>
      </c>
      <c r="AB8" s="17">
        <f t="shared" si="5"/>
        <v>260</v>
      </c>
    </row>
    <row r="9" spans="1:28" x14ac:dyDescent="0.25">
      <c r="A9" s="51">
        <v>45139</v>
      </c>
      <c r="B9" s="9">
        <v>2792</v>
      </c>
      <c r="C9" s="9">
        <v>387</v>
      </c>
      <c r="D9" s="9">
        <v>505</v>
      </c>
      <c r="E9" s="9">
        <v>375</v>
      </c>
      <c r="F9" s="9">
        <v>502</v>
      </c>
      <c r="G9" s="9">
        <v>13</v>
      </c>
      <c r="H9" s="9">
        <v>93</v>
      </c>
      <c r="I9" s="9">
        <v>44</v>
      </c>
      <c r="J9" s="9"/>
      <c r="K9" s="9">
        <v>268</v>
      </c>
      <c r="L9" s="9">
        <v>36</v>
      </c>
      <c r="M9" s="12"/>
      <c r="N9" s="12"/>
      <c r="O9" s="12"/>
      <c r="P9" s="12"/>
      <c r="Q9" s="12"/>
      <c r="R9" s="12"/>
      <c r="S9" s="12"/>
      <c r="T9" s="12"/>
      <c r="U9" s="9">
        <v>850</v>
      </c>
      <c r="V9" s="9">
        <v>319</v>
      </c>
      <c r="W9" s="17">
        <f t="shared" si="0"/>
        <v>2542</v>
      </c>
      <c r="X9" s="17">
        <f t="shared" si="1"/>
        <v>1769</v>
      </c>
      <c r="Y9" s="17">
        <f t="shared" si="2"/>
        <v>268</v>
      </c>
      <c r="Z9" s="17">
        <f t="shared" si="3"/>
        <v>0</v>
      </c>
      <c r="AA9" s="17">
        <f t="shared" si="4"/>
        <v>355</v>
      </c>
      <c r="AB9" s="17">
        <f t="shared" si="5"/>
        <v>150</v>
      </c>
    </row>
    <row r="10" spans="1:28" x14ac:dyDescent="0.25">
      <c r="A10" s="51">
        <v>45170</v>
      </c>
      <c r="B10" s="9">
        <v>2984</v>
      </c>
      <c r="C10" s="9">
        <v>451</v>
      </c>
      <c r="D10" s="9">
        <v>474</v>
      </c>
      <c r="E10" s="9">
        <v>392</v>
      </c>
      <c r="F10" s="9">
        <v>544</v>
      </c>
      <c r="G10" s="9">
        <v>21</v>
      </c>
      <c r="H10" s="9">
        <v>63</v>
      </c>
      <c r="I10" s="9">
        <v>57</v>
      </c>
      <c r="J10" s="9">
        <v>2</v>
      </c>
      <c r="K10" s="9">
        <v>657</v>
      </c>
      <c r="L10" s="9">
        <v>57</v>
      </c>
      <c r="M10" s="12"/>
      <c r="N10" s="12"/>
      <c r="O10" s="12"/>
      <c r="P10" s="12"/>
      <c r="Q10" s="12"/>
      <c r="R10" s="12"/>
      <c r="S10" s="12"/>
      <c r="T10" s="12"/>
      <c r="U10" s="9">
        <v>1121</v>
      </c>
      <c r="V10" s="9">
        <v>10</v>
      </c>
      <c r="W10" s="17">
        <f t="shared" si="0"/>
        <v>2728</v>
      </c>
      <c r="X10" s="17">
        <f t="shared" si="1"/>
        <v>1861</v>
      </c>
      <c r="Y10" s="17">
        <f t="shared" si="2"/>
        <v>657</v>
      </c>
      <c r="Z10" s="17">
        <f t="shared" si="3"/>
        <v>0</v>
      </c>
      <c r="AA10" s="17">
        <f t="shared" si="4"/>
        <v>67</v>
      </c>
      <c r="AB10" s="17">
        <f t="shared" si="5"/>
        <v>143</v>
      </c>
    </row>
    <row r="11" spans="1:28" x14ac:dyDescent="0.25">
      <c r="A11" s="51">
        <v>45200</v>
      </c>
      <c r="B11" s="9">
        <v>2452</v>
      </c>
      <c r="C11" s="9">
        <v>329</v>
      </c>
      <c r="D11" s="9">
        <v>402</v>
      </c>
      <c r="E11" s="9">
        <v>314</v>
      </c>
      <c r="F11" s="9">
        <v>411</v>
      </c>
      <c r="G11" s="9">
        <v>6</v>
      </c>
      <c r="H11" s="9">
        <v>77</v>
      </c>
      <c r="I11" s="9">
        <v>56</v>
      </c>
      <c r="J11" s="9">
        <v>4</v>
      </c>
      <c r="K11" s="9">
        <v>513</v>
      </c>
      <c r="L11" s="9">
        <v>131</v>
      </c>
      <c r="M11" s="12"/>
      <c r="N11" s="12"/>
      <c r="O11" s="12"/>
      <c r="P11" s="12"/>
      <c r="Q11" s="12"/>
      <c r="R11" s="12"/>
      <c r="S11" s="12"/>
      <c r="T11" s="12"/>
      <c r="U11" s="9">
        <v>895</v>
      </c>
      <c r="V11" s="9">
        <v>5</v>
      </c>
      <c r="W11" s="17">
        <f t="shared" si="0"/>
        <v>2248</v>
      </c>
      <c r="X11" s="17">
        <f t="shared" si="1"/>
        <v>1456</v>
      </c>
      <c r="Y11" s="17">
        <f t="shared" si="2"/>
        <v>513</v>
      </c>
      <c r="Z11" s="17">
        <f t="shared" si="3"/>
        <v>0</v>
      </c>
      <c r="AA11" s="17">
        <f t="shared" si="4"/>
        <v>136</v>
      </c>
      <c r="AB11" s="17">
        <f t="shared" si="5"/>
        <v>143</v>
      </c>
    </row>
    <row r="12" spans="1:28" x14ac:dyDescent="0.25">
      <c r="A12" s="51">
        <v>45231</v>
      </c>
      <c r="B12" s="9">
        <v>2614</v>
      </c>
      <c r="C12" s="9">
        <v>368</v>
      </c>
      <c r="D12" s="9">
        <v>330</v>
      </c>
      <c r="E12" s="9">
        <v>347</v>
      </c>
      <c r="F12" s="9">
        <v>305</v>
      </c>
      <c r="G12" s="9">
        <v>16</v>
      </c>
      <c r="H12" s="9">
        <v>100</v>
      </c>
      <c r="I12" s="9">
        <v>83</v>
      </c>
      <c r="J12" s="9">
        <v>3</v>
      </c>
      <c r="K12" s="9">
        <v>425</v>
      </c>
      <c r="L12" s="9">
        <v>19</v>
      </c>
      <c r="M12" s="12"/>
      <c r="N12" s="12"/>
      <c r="O12" s="12"/>
      <c r="P12" s="12"/>
      <c r="Q12" s="12"/>
      <c r="R12" s="12"/>
      <c r="S12" s="12"/>
      <c r="T12" s="12"/>
      <c r="U12" s="9">
        <v>849</v>
      </c>
      <c r="V12" s="9">
        <v>330</v>
      </c>
      <c r="W12" s="17">
        <f t="shared" si="0"/>
        <v>2326</v>
      </c>
      <c r="X12" s="17">
        <f t="shared" si="1"/>
        <v>1350</v>
      </c>
      <c r="Y12" s="17">
        <f t="shared" si="2"/>
        <v>425</v>
      </c>
      <c r="Z12" s="17">
        <f t="shared" si="3"/>
        <v>0</v>
      </c>
      <c r="AA12" s="17">
        <f t="shared" si="4"/>
        <v>349</v>
      </c>
      <c r="AB12" s="17">
        <f t="shared" si="5"/>
        <v>202</v>
      </c>
    </row>
    <row r="13" spans="1:28" x14ac:dyDescent="0.25">
      <c r="A13" s="51">
        <v>45261</v>
      </c>
      <c r="B13" s="9">
        <v>2303</v>
      </c>
      <c r="C13" s="9">
        <v>290</v>
      </c>
      <c r="D13" s="9">
        <v>346</v>
      </c>
      <c r="E13" s="9">
        <v>287</v>
      </c>
      <c r="F13" s="9">
        <v>320</v>
      </c>
      <c r="G13" s="9">
        <v>13</v>
      </c>
      <c r="H13" s="9">
        <v>74</v>
      </c>
      <c r="I13" s="9">
        <v>56</v>
      </c>
      <c r="J13" s="9">
        <v>2</v>
      </c>
      <c r="K13" s="9">
        <v>491</v>
      </c>
      <c r="L13" s="9">
        <v>112</v>
      </c>
      <c r="M13" s="12"/>
      <c r="N13" s="12"/>
      <c r="O13" s="12"/>
      <c r="P13" s="12"/>
      <c r="Q13" s="12"/>
      <c r="R13" s="12"/>
      <c r="S13" s="12"/>
      <c r="T13" s="12"/>
      <c r="U13" s="9">
        <v>646</v>
      </c>
      <c r="V13" s="9">
        <v>300</v>
      </c>
      <c r="W13" s="17">
        <f t="shared" si="0"/>
        <v>2291</v>
      </c>
      <c r="X13" s="17">
        <f t="shared" si="1"/>
        <v>1243</v>
      </c>
      <c r="Y13" s="17">
        <f t="shared" si="2"/>
        <v>491</v>
      </c>
      <c r="Z13" s="17"/>
      <c r="AA13" s="17">
        <f t="shared" si="4"/>
        <v>412</v>
      </c>
      <c r="AB13" s="17">
        <f t="shared" si="5"/>
        <v>145</v>
      </c>
    </row>
    <row r="14" spans="1:28" x14ac:dyDescent="0.25">
      <c r="A14" s="3" t="s">
        <v>67</v>
      </c>
      <c r="B14" s="12">
        <f>SUM(B2:B13)</f>
        <v>33169</v>
      </c>
      <c r="C14" s="12">
        <f t="shared" ref="C14:AB14" si="6">SUM(C2:C13)</f>
        <v>4772</v>
      </c>
      <c r="D14" s="12">
        <f>SUM(D2:D13)</f>
        <v>4717</v>
      </c>
      <c r="E14" s="12">
        <f t="shared" si="6"/>
        <v>4876</v>
      </c>
      <c r="F14" s="12">
        <f t="shared" si="6"/>
        <v>4908</v>
      </c>
      <c r="G14" s="12">
        <f t="shared" si="6"/>
        <v>233</v>
      </c>
      <c r="H14" s="12">
        <f t="shared" si="6"/>
        <v>1220</v>
      </c>
      <c r="I14" s="12">
        <f t="shared" si="6"/>
        <v>561</v>
      </c>
      <c r="J14" s="12">
        <f t="shared" si="6"/>
        <v>23</v>
      </c>
      <c r="K14" s="12">
        <f t="shared" si="6"/>
        <v>5692</v>
      </c>
      <c r="L14" s="12">
        <f t="shared" si="6"/>
        <v>1032</v>
      </c>
      <c r="M14" s="12">
        <f t="shared" si="6"/>
        <v>0</v>
      </c>
      <c r="N14" s="12">
        <f t="shared" si="6"/>
        <v>0</v>
      </c>
      <c r="O14" s="12">
        <f t="shared" si="6"/>
        <v>0</v>
      </c>
      <c r="P14" s="12">
        <f t="shared" si="6"/>
        <v>0</v>
      </c>
      <c r="Q14" s="12">
        <f t="shared" si="6"/>
        <v>0</v>
      </c>
      <c r="R14" s="12"/>
      <c r="S14" s="12"/>
      <c r="T14" s="12">
        <f t="shared" si="6"/>
        <v>0</v>
      </c>
      <c r="U14" s="12">
        <f t="shared" si="6"/>
        <v>11508</v>
      </c>
      <c r="V14" s="12">
        <f t="shared" si="6"/>
        <v>2907</v>
      </c>
      <c r="W14" s="12">
        <f t="shared" si="6"/>
        <v>30941</v>
      </c>
      <c r="X14" s="12">
        <f t="shared" si="6"/>
        <v>19273</v>
      </c>
      <c r="Y14" s="12">
        <f t="shared" si="6"/>
        <v>5692</v>
      </c>
      <c r="Z14" s="12">
        <f t="shared" si="6"/>
        <v>0</v>
      </c>
      <c r="AA14" s="12">
        <f t="shared" si="6"/>
        <v>3939</v>
      </c>
      <c r="AB14" s="12">
        <f t="shared" si="6"/>
        <v>2037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B85"/>
  <sheetViews>
    <sheetView zoomScale="85" zoomScaleNormal="85" workbookViewId="0">
      <pane xSplit="1" topLeftCell="B1" activePane="topRight" state="frozen"/>
      <selection pane="topRight"/>
    </sheetView>
  </sheetViews>
  <sheetFormatPr baseColWidth="10" defaultColWidth="11.42578125" defaultRowHeight="15" x14ac:dyDescent="0.25"/>
  <cols>
    <col min="1" max="1" width="23.28515625" bestFit="1" customWidth="1"/>
    <col min="2" max="2" width="13.7109375" bestFit="1" customWidth="1"/>
    <col min="3" max="3" width="12.7109375" bestFit="1" customWidth="1"/>
    <col min="4" max="4" width="11.7109375" bestFit="1" customWidth="1"/>
    <col min="5" max="6" width="12.7109375" bestFit="1" customWidth="1"/>
    <col min="7" max="7" width="11.7109375" bestFit="1" customWidth="1"/>
    <col min="8" max="8" width="12.7109375" bestFit="1" customWidth="1"/>
    <col min="9" max="9" width="11.7109375" bestFit="1" customWidth="1"/>
    <col min="10" max="10" width="12.7109375" bestFit="1" customWidth="1"/>
    <col min="11" max="12" width="11.7109375" bestFit="1" customWidth="1"/>
    <col min="13" max="13" width="12.7109375" bestFit="1" customWidth="1"/>
    <col min="14" max="16" width="11.7109375" bestFit="1" customWidth="1"/>
    <col min="17" max="17" width="9.28515625" bestFit="1" customWidth="1"/>
    <col min="18" max="18" width="15.28515625" bestFit="1" customWidth="1"/>
    <col min="19" max="19" width="12.7109375" customWidth="1"/>
    <col min="20" max="20" width="14.28515625" customWidth="1"/>
    <col min="21" max="21" width="11.7109375" bestFit="1" customWidth="1"/>
    <col min="22" max="22" width="13.7109375" bestFit="1" customWidth="1"/>
    <col min="23" max="24" width="12.7109375" bestFit="1" customWidth="1"/>
    <col min="25" max="26" width="12" bestFit="1" customWidth="1"/>
    <col min="27" max="27" width="12.7109375" bestFit="1" customWidth="1"/>
  </cols>
  <sheetData>
    <row r="1" spans="1:28" s="27" customFormat="1" ht="46.5" x14ac:dyDescent="0.25">
      <c r="A1" s="23">
        <v>2023</v>
      </c>
      <c r="B1" s="25" t="s">
        <v>1</v>
      </c>
      <c r="C1" s="25" t="s">
        <v>82</v>
      </c>
      <c r="D1" s="25" t="s">
        <v>43</v>
      </c>
      <c r="E1" s="25" t="s">
        <v>73</v>
      </c>
      <c r="F1" s="25" t="s">
        <v>44</v>
      </c>
      <c r="G1" s="25" t="s">
        <v>4</v>
      </c>
      <c r="H1" s="25" t="s">
        <v>45</v>
      </c>
      <c r="I1" s="25" t="s">
        <v>6</v>
      </c>
      <c r="J1" s="25" t="s">
        <v>46</v>
      </c>
      <c r="K1" s="25" t="s">
        <v>8</v>
      </c>
      <c r="L1" s="25" t="s">
        <v>47</v>
      </c>
      <c r="M1" s="25" t="s">
        <v>75</v>
      </c>
      <c r="N1" s="25" t="s">
        <v>48</v>
      </c>
      <c r="O1" s="25" t="s">
        <v>49</v>
      </c>
      <c r="P1" s="25" t="s">
        <v>50</v>
      </c>
      <c r="Q1" s="25" t="s">
        <v>51</v>
      </c>
      <c r="R1" s="25" t="s">
        <v>91</v>
      </c>
      <c r="S1" s="25" t="s">
        <v>92</v>
      </c>
      <c r="T1" s="25" t="s">
        <v>70</v>
      </c>
      <c r="U1" s="25" t="s">
        <v>52</v>
      </c>
      <c r="V1" s="25" t="s">
        <v>93</v>
      </c>
      <c r="W1" s="26" t="s">
        <v>54</v>
      </c>
      <c r="X1" s="25" t="s">
        <v>22</v>
      </c>
      <c r="Y1" s="25" t="s">
        <v>8</v>
      </c>
      <c r="Z1" s="26" t="s">
        <v>17</v>
      </c>
      <c r="AA1" s="26" t="s">
        <v>18</v>
      </c>
      <c r="AB1" s="26" t="s">
        <v>19</v>
      </c>
    </row>
    <row r="2" spans="1:28" x14ac:dyDescent="0.25">
      <c r="A2" s="1" t="s">
        <v>29</v>
      </c>
      <c r="B2" s="22">
        <f>HDV!B14</f>
        <v>68162</v>
      </c>
      <c r="C2" s="22">
        <f>HDV!C14</f>
        <v>14330</v>
      </c>
      <c r="D2" s="22">
        <f>HDV!D14</f>
        <v>13496</v>
      </c>
      <c r="E2" s="22">
        <f>HDV!E14</f>
        <v>13996</v>
      </c>
      <c r="F2" s="22">
        <f>HDV!F14</f>
        <v>13599</v>
      </c>
      <c r="G2" s="22">
        <f>HDV!G14</f>
        <v>2724</v>
      </c>
      <c r="H2" s="22">
        <f>HDV!H14</f>
        <v>4940</v>
      </c>
      <c r="I2" s="22">
        <f>HDV!I14</f>
        <v>1609</v>
      </c>
      <c r="J2" s="10">
        <f>HDV!J14</f>
        <v>0</v>
      </c>
      <c r="K2" s="22">
        <f>HDV!K14</f>
        <v>6754</v>
      </c>
      <c r="L2" s="10">
        <f>HDV!L14</f>
        <v>0</v>
      </c>
      <c r="M2" s="22">
        <f>HDV!M14</f>
        <v>1726</v>
      </c>
      <c r="N2" s="22">
        <f>HDV!N14</f>
        <v>1613</v>
      </c>
      <c r="O2" s="22">
        <f>HDV!O14</f>
        <v>566</v>
      </c>
      <c r="P2" s="22">
        <f>HDV!P14</f>
        <v>68</v>
      </c>
      <c r="Q2" s="22">
        <f>HDV!Q14</f>
        <v>119</v>
      </c>
      <c r="R2" s="22">
        <f>HDV!R14</f>
        <v>22</v>
      </c>
      <c r="S2" s="22">
        <f>HDV!S14</f>
        <v>26</v>
      </c>
      <c r="T2" s="22">
        <f>HDV!T14</f>
        <v>207</v>
      </c>
      <c r="U2" s="10">
        <f>HDV!U14</f>
        <v>2458</v>
      </c>
      <c r="V2" s="10">
        <f>HDV!V14</f>
        <v>0</v>
      </c>
      <c r="W2" s="22">
        <f t="shared" ref="W2:W7" si="0">SUM(C2:V2)-U2</f>
        <v>75795</v>
      </c>
      <c r="X2" s="22">
        <f t="shared" ref="X2:X7" si="1">C2+D2+E2+F2</f>
        <v>55421</v>
      </c>
      <c r="Y2" s="22">
        <f t="shared" ref="Y2:Y7" si="2">K2</f>
        <v>6754</v>
      </c>
      <c r="Z2" s="22">
        <f t="shared" ref="Z2:Z7" si="3">M2+N2</f>
        <v>3339</v>
      </c>
      <c r="AA2" s="10">
        <f t="shared" ref="AA2:AA7" si="4">L2+V2</f>
        <v>0</v>
      </c>
      <c r="AB2" s="22">
        <f t="shared" ref="AB2:AB7" si="5">G2+H2+I2+J2+O2+P2+Q2</f>
        <v>10026</v>
      </c>
    </row>
    <row r="3" spans="1:28" x14ac:dyDescent="0.25">
      <c r="A3" s="3" t="s">
        <v>21</v>
      </c>
      <c r="B3" s="22">
        <f>MOSSON!B14</f>
        <v>33169</v>
      </c>
      <c r="C3" s="22">
        <f>MOSSON!C14</f>
        <v>4772</v>
      </c>
      <c r="D3" s="22">
        <f>MOSSON!D14</f>
        <v>4717</v>
      </c>
      <c r="E3" s="22">
        <f>MOSSON!E14</f>
        <v>4876</v>
      </c>
      <c r="F3" s="22">
        <f>MOSSON!F14</f>
        <v>4908</v>
      </c>
      <c r="G3" s="22">
        <f>MOSSON!G14</f>
        <v>233</v>
      </c>
      <c r="H3" s="22">
        <f>MOSSON!H14</f>
        <v>1220</v>
      </c>
      <c r="I3" s="22">
        <f>MOSSON!I14</f>
        <v>561</v>
      </c>
      <c r="J3" s="22">
        <f>MOSSON!J14</f>
        <v>23</v>
      </c>
      <c r="K3" s="22">
        <f>MOSSON!K14</f>
        <v>5692</v>
      </c>
      <c r="L3" s="22">
        <f>MOSSON!L14</f>
        <v>1032</v>
      </c>
      <c r="M3" s="12">
        <f>MOSSON!M14</f>
        <v>0</v>
      </c>
      <c r="N3" s="12">
        <f>MOSSON!N14</f>
        <v>0</v>
      </c>
      <c r="O3" s="12">
        <f>MOSSON!O14</f>
        <v>0</v>
      </c>
      <c r="P3" s="12">
        <f>MOSSON!P14</f>
        <v>0</v>
      </c>
      <c r="Q3" s="12">
        <f>MOSSON!Q14</f>
        <v>0</v>
      </c>
      <c r="R3" s="12">
        <f>MOSSON!R14</f>
        <v>0</v>
      </c>
      <c r="S3" s="12">
        <f>MOSSON!S14</f>
        <v>0</v>
      </c>
      <c r="T3" s="12">
        <f>MOSSON!T14</f>
        <v>0</v>
      </c>
      <c r="U3" s="22">
        <f>MOSSON!U14</f>
        <v>11508</v>
      </c>
      <c r="V3" s="22">
        <f>MOSSON!V14</f>
        <v>2907</v>
      </c>
      <c r="W3" s="22">
        <f t="shared" si="0"/>
        <v>30941</v>
      </c>
      <c r="X3" s="22">
        <f t="shared" si="1"/>
        <v>19273</v>
      </c>
      <c r="Y3" s="22">
        <f t="shared" si="2"/>
        <v>5692</v>
      </c>
      <c r="Z3" s="12">
        <f t="shared" si="3"/>
        <v>0</v>
      </c>
      <c r="AA3" s="22">
        <f t="shared" si="4"/>
        <v>3939</v>
      </c>
      <c r="AB3" s="22">
        <f t="shared" si="5"/>
        <v>2037</v>
      </c>
    </row>
    <row r="4" spans="1:28" x14ac:dyDescent="0.25">
      <c r="A4" s="5" t="s">
        <v>23</v>
      </c>
      <c r="B4" s="22">
        <f>TASTAVIN!B14</f>
        <v>26718</v>
      </c>
      <c r="C4" s="22">
        <f>TASTAVIN!C14</f>
        <v>6063</v>
      </c>
      <c r="D4" s="22">
        <f>TASTAVIN!D14</f>
        <v>5837</v>
      </c>
      <c r="E4" s="22">
        <f>TASTAVIN!E14</f>
        <v>5167</v>
      </c>
      <c r="F4" s="22">
        <f>TASTAVIN!F14</f>
        <v>4994</v>
      </c>
      <c r="G4" s="22">
        <f>TASTAVIN!G14</f>
        <v>474</v>
      </c>
      <c r="H4" s="22">
        <f>TASTAVIN!H14</f>
        <v>947</v>
      </c>
      <c r="I4" s="22">
        <f>TASTAVIN!I14</f>
        <v>411</v>
      </c>
      <c r="J4" s="22">
        <f>TASTAVIN!J14</f>
        <v>75</v>
      </c>
      <c r="K4" s="22">
        <f>TASTAVIN!K14</f>
        <v>1928</v>
      </c>
      <c r="L4" s="22">
        <f>TASTAVIN!L14</f>
        <v>397</v>
      </c>
      <c r="M4" s="13">
        <f>TASTAVIN!M14</f>
        <v>0</v>
      </c>
      <c r="N4" s="13">
        <f>TASTAVIN!N14</f>
        <v>0</v>
      </c>
      <c r="O4" s="13">
        <f>TASTAVIN!O14</f>
        <v>0</v>
      </c>
      <c r="P4" s="13">
        <f>TASTAVIN!P14</f>
        <v>0</v>
      </c>
      <c r="Q4" s="13">
        <f>TASTAVIN!Q14</f>
        <v>0</v>
      </c>
      <c r="R4" s="13">
        <f>TASTAVIN!R14</f>
        <v>0</v>
      </c>
      <c r="S4" s="13">
        <f>TASTAVIN!S14</f>
        <v>0</v>
      </c>
      <c r="T4" s="13">
        <f>TASTAVIN!T14</f>
        <v>0</v>
      </c>
      <c r="U4" s="22">
        <f>TASTAVIN!U14</f>
        <v>7364</v>
      </c>
      <c r="V4" s="22">
        <f>TASTAVIN!V14</f>
        <v>1384</v>
      </c>
      <c r="W4" s="22">
        <f t="shared" si="0"/>
        <v>27677</v>
      </c>
      <c r="X4" s="22">
        <f t="shared" si="1"/>
        <v>22061</v>
      </c>
      <c r="Y4" s="22">
        <f t="shared" si="2"/>
        <v>1928</v>
      </c>
      <c r="Z4" s="13">
        <f t="shared" si="3"/>
        <v>0</v>
      </c>
      <c r="AA4" s="22">
        <f t="shared" si="4"/>
        <v>1781</v>
      </c>
      <c r="AB4" s="22">
        <f t="shared" si="5"/>
        <v>1907</v>
      </c>
    </row>
    <row r="5" spans="1:28" x14ac:dyDescent="0.25">
      <c r="A5" s="6" t="s">
        <v>24</v>
      </c>
      <c r="B5" s="22">
        <f>'F. VILLON'!B14</f>
        <v>26204</v>
      </c>
      <c r="C5" s="22">
        <f>'F. VILLON'!C14</f>
        <v>4571</v>
      </c>
      <c r="D5" s="22">
        <f>'F. VILLON'!D14</f>
        <v>4380</v>
      </c>
      <c r="E5" s="22">
        <f>'F. VILLON'!E14</f>
        <v>4678</v>
      </c>
      <c r="F5" s="22">
        <f>'F. VILLON'!F14</f>
        <v>4505</v>
      </c>
      <c r="G5" s="22">
        <f>'F. VILLON'!G14</f>
        <v>291</v>
      </c>
      <c r="H5" s="22">
        <f>'F. VILLON'!H14</f>
        <v>899</v>
      </c>
      <c r="I5" s="22">
        <f>'F. VILLON'!I14</f>
        <v>375</v>
      </c>
      <c r="J5" s="22">
        <f>'F. VILLON'!J14</f>
        <v>31</v>
      </c>
      <c r="K5" s="22">
        <f>'F. VILLON'!K14</f>
        <v>2652</v>
      </c>
      <c r="L5" s="22">
        <f>'F. VILLON'!L14</f>
        <v>418</v>
      </c>
      <c r="M5" s="14">
        <f>'F. VILLON'!M14</f>
        <v>0</v>
      </c>
      <c r="N5" s="14">
        <f>'F. VILLON'!N14</f>
        <v>0</v>
      </c>
      <c r="O5" s="14">
        <f>'F. VILLON'!O14</f>
        <v>0</v>
      </c>
      <c r="P5" s="14">
        <f>'F. VILLON'!P14</f>
        <v>0</v>
      </c>
      <c r="Q5" s="14">
        <f>'F. VILLON'!Q14</f>
        <v>0</v>
      </c>
      <c r="R5" s="14">
        <f>'F. VILLON'!R14</f>
        <v>0</v>
      </c>
      <c r="S5" s="14">
        <f>'F. VILLON'!S14</f>
        <v>0</v>
      </c>
      <c r="T5" s="14">
        <f>'F. VILLON'!T14</f>
        <v>0</v>
      </c>
      <c r="U5" s="22">
        <f>'F. VILLON'!U14</f>
        <v>9203</v>
      </c>
      <c r="V5" s="22">
        <f>'F. VILLON'!V14</f>
        <v>1175</v>
      </c>
      <c r="W5" s="22">
        <f t="shared" si="0"/>
        <v>23975</v>
      </c>
      <c r="X5" s="22">
        <f t="shared" si="1"/>
        <v>18134</v>
      </c>
      <c r="Y5" s="22">
        <f t="shared" si="2"/>
        <v>2652</v>
      </c>
      <c r="Z5" s="14">
        <f t="shared" si="3"/>
        <v>0</v>
      </c>
      <c r="AA5" s="22">
        <f t="shared" si="4"/>
        <v>1593</v>
      </c>
      <c r="AB5" s="22">
        <f t="shared" si="5"/>
        <v>1596</v>
      </c>
    </row>
    <row r="6" spans="1:28" x14ac:dyDescent="0.25">
      <c r="A6" s="7" t="s">
        <v>25</v>
      </c>
      <c r="B6" s="22">
        <f>AIGUELONGUE!B14</f>
        <v>7273</v>
      </c>
      <c r="C6" s="22">
        <f>AIGUELONGUE!C14</f>
        <v>1997</v>
      </c>
      <c r="D6" s="22">
        <f>AIGUELONGUE!D14</f>
        <v>1908</v>
      </c>
      <c r="E6" s="22">
        <f>AIGUELONGUE!E14</f>
        <v>1541</v>
      </c>
      <c r="F6" s="22">
        <f>AIGUELONGUE!F14</f>
        <v>1546</v>
      </c>
      <c r="G6" s="22">
        <f>AIGUELONGUE!G14</f>
        <v>222</v>
      </c>
      <c r="H6" s="22">
        <f>AIGUELONGUE!H14</f>
        <v>344</v>
      </c>
      <c r="I6" s="22">
        <f>AIGUELONGUE!I14</f>
        <v>118</v>
      </c>
      <c r="J6" s="22">
        <f>AIGUELONGUE!J14</f>
        <v>0</v>
      </c>
      <c r="K6" s="22">
        <f>AIGUELONGUE!K14</f>
        <v>286</v>
      </c>
      <c r="L6" s="15">
        <f>AIGUELONGUE!L14</f>
        <v>0</v>
      </c>
      <c r="M6" s="15">
        <f>AIGUELONGUE!M14</f>
        <v>0</v>
      </c>
      <c r="N6" s="15">
        <f>AIGUELONGUE!N14</f>
        <v>0</v>
      </c>
      <c r="O6" s="15">
        <f>AIGUELONGUE!O14</f>
        <v>0</v>
      </c>
      <c r="P6" s="15">
        <f>AIGUELONGUE!P14</f>
        <v>0</v>
      </c>
      <c r="Q6" s="15">
        <f>AIGUELONGUE!Q14</f>
        <v>0</v>
      </c>
      <c r="R6" s="15">
        <f>AIGUELONGUE!R14</f>
        <v>0</v>
      </c>
      <c r="S6" s="15">
        <f>AIGUELONGUE!S14</f>
        <v>0</v>
      </c>
      <c r="T6" s="15">
        <f>AIGUELONGUE!T14</f>
        <v>0</v>
      </c>
      <c r="U6" s="22">
        <f>AIGUELONGUE!U14</f>
        <v>2198</v>
      </c>
      <c r="V6" s="15">
        <f>AIGUELONGUE!V14</f>
        <v>0</v>
      </c>
      <c r="W6" s="22">
        <f t="shared" si="0"/>
        <v>7962</v>
      </c>
      <c r="X6" s="22">
        <f t="shared" si="1"/>
        <v>6992</v>
      </c>
      <c r="Y6" s="22">
        <f t="shared" si="2"/>
        <v>286</v>
      </c>
      <c r="Z6" s="15">
        <f t="shared" si="3"/>
        <v>0</v>
      </c>
      <c r="AA6" s="15">
        <f t="shared" si="4"/>
        <v>0</v>
      </c>
      <c r="AB6" s="22">
        <f t="shared" si="5"/>
        <v>684</v>
      </c>
    </row>
    <row r="7" spans="1:28" x14ac:dyDescent="0.25">
      <c r="A7" s="4" t="s">
        <v>26</v>
      </c>
      <c r="B7" s="22">
        <f>'AUBES POMPIGNANE'!B14</f>
        <v>19253</v>
      </c>
      <c r="C7" s="22">
        <f>'AUBES POMPIGNANE'!C14</f>
        <v>5278</v>
      </c>
      <c r="D7" s="22">
        <f>'AUBES POMPIGNANE'!D14</f>
        <v>4966</v>
      </c>
      <c r="E7" s="22">
        <f>'AUBES POMPIGNANE'!E14</f>
        <v>5267</v>
      </c>
      <c r="F7" s="22">
        <f>'AUBES POMPIGNANE'!F14</f>
        <v>5100</v>
      </c>
      <c r="G7" s="22">
        <f>'AUBES POMPIGNANE'!G14</f>
        <v>269</v>
      </c>
      <c r="H7" s="22">
        <f>'AUBES POMPIGNANE'!H14</f>
        <v>265</v>
      </c>
      <c r="I7" s="22">
        <f>'AUBES POMPIGNANE'!I14</f>
        <v>136</v>
      </c>
      <c r="J7" s="22">
        <f>'AUBES POMPIGNANE'!J14</f>
        <v>136</v>
      </c>
      <c r="K7" s="22">
        <f>'AUBES POMPIGNANE'!K14</f>
        <v>755</v>
      </c>
      <c r="L7" s="22">
        <f>'AUBES POMPIGNANE'!L14</f>
        <v>80</v>
      </c>
      <c r="M7" s="16">
        <f>'AUBES POMPIGNANE'!M14</f>
        <v>0</v>
      </c>
      <c r="N7" s="16">
        <f>'AUBES POMPIGNANE'!N14</f>
        <v>0</v>
      </c>
      <c r="O7" s="16">
        <f>'AUBES POMPIGNANE'!O14</f>
        <v>0</v>
      </c>
      <c r="P7" s="16">
        <f>'AUBES POMPIGNANE'!P14</f>
        <v>0</v>
      </c>
      <c r="Q7" s="16">
        <f>'AUBES POMPIGNANE'!Q14</f>
        <v>0</v>
      </c>
      <c r="R7" s="16">
        <f>'AUBES POMPIGNANE'!R14</f>
        <v>0</v>
      </c>
      <c r="S7" s="16">
        <f>'AUBES POMPIGNANE'!S14</f>
        <v>0</v>
      </c>
      <c r="T7" s="16">
        <f>'AUBES POMPIGNANE'!T14</f>
        <v>0</v>
      </c>
      <c r="U7" s="22">
        <f>'AUBES POMPIGNANE'!U14</f>
        <v>1912</v>
      </c>
      <c r="V7" s="22">
        <f>'AUBES POMPIGNANE'!V14</f>
        <v>200</v>
      </c>
      <c r="W7" s="22">
        <f t="shared" si="0"/>
        <v>22452</v>
      </c>
      <c r="X7" s="22">
        <f t="shared" si="1"/>
        <v>20611</v>
      </c>
      <c r="Y7" s="22">
        <f t="shared" si="2"/>
        <v>755</v>
      </c>
      <c r="Z7" s="16">
        <f t="shared" si="3"/>
        <v>0</v>
      </c>
      <c r="AA7" s="22">
        <f t="shared" si="4"/>
        <v>280</v>
      </c>
      <c r="AB7" s="22">
        <f t="shared" si="5"/>
        <v>806</v>
      </c>
    </row>
    <row r="8" spans="1:28" x14ac:dyDescent="0.25">
      <c r="A8" s="8" t="s">
        <v>67</v>
      </c>
      <c r="B8" s="11">
        <f t="shared" ref="B8:I8" si="6">SUM(B2:B7)</f>
        <v>180779</v>
      </c>
      <c r="C8" s="11">
        <f t="shared" si="6"/>
        <v>37011</v>
      </c>
      <c r="D8" s="11">
        <f t="shared" si="6"/>
        <v>35304</v>
      </c>
      <c r="E8" s="11">
        <f t="shared" si="6"/>
        <v>35525</v>
      </c>
      <c r="F8" s="11">
        <f t="shared" si="6"/>
        <v>34652</v>
      </c>
      <c r="G8" s="11">
        <f t="shared" si="6"/>
        <v>4213</v>
      </c>
      <c r="H8" s="11">
        <f t="shared" si="6"/>
        <v>8615</v>
      </c>
      <c r="I8" s="11">
        <f t="shared" si="6"/>
        <v>3210</v>
      </c>
      <c r="J8" s="11">
        <f>SUM(J2:J7)</f>
        <v>265</v>
      </c>
      <c r="K8" s="11">
        <f t="shared" ref="K8:U8" si="7">SUM(K2:K7)</f>
        <v>18067</v>
      </c>
      <c r="L8" s="11">
        <f t="shared" si="7"/>
        <v>1927</v>
      </c>
      <c r="M8" s="11">
        <f t="shared" si="7"/>
        <v>1726</v>
      </c>
      <c r="N8" s="11">
        <f t="shared" si="7"/>
        <v>1613</v>
      </c>
      <c r="O8" s="11">
        <f t="shared" si="7"/>
        <v>566</v>
      </c>
      <c r="P8" s="11">
        <f t="shared" si="7"/>
        <v>68</v>
      </c>
      <c r="Q8" s="11">
        <f t="shared" si="7"/>
        <v>119</v>
      </c>
      <c r="R8" s="11">
        <f t="shared" ref="R8:S8" si="8">SUM(R2:R7)</f>
        <v>22</v>
      </c>
      <c r="S8" s="11">
        <f t="shared" si="8"/>
        <v>26</v>
      </c>
      <c r="T8" s="11">
        <f t="shared" si="7"/>
        <v>207</v>
      </c>
      <c r="U8" s="11">
        <f t="shared" si="7"/>
        <v>34643</v>
      </c>
      <c r="V8" s="11">
        <f>SUM(V2:V7)</f>
        <v>5666</v>
      </c>
      <c r="W8" s="11">
        <f>SUM(W2:W7)</f>
        <v>188802</v>
      </c>
      <c r="X8" s="11">
        <f t="shared" ref="X8:Z8" si="9">SUM(X2:X7)</f>
        <v>142492</v>
      </c>
      <c r="Y8" s="11">
        <f t="shared" si="9"/>
        <v>18067</v>
      </c>
      <c r="Z8" s="11">
        <f t="shared" si="9"/>
        <v>3339</v>
      </c>
      <c r="AA8" s="11">
        <f>SUM(AA2:AA7)</f>
        <v>7593</v>
      </c>
      <c r="AB8" s="11">
        <f>SUM(AB2:AB7)</f>
        <v>17056</v>
      </c>
    </row>
    <row r="10" spans="1:28" s="27" customFormat="1" ht="46.5" x14ac:dyDescent="0.25">
      <c r="A10" s="23">
        <v>2022</v>
      </c>
      <c r="B10" s="25" t="s">
        <v>1</v>
      </c>
      <c r="C10" s="25" t="s">
        <v>86</v>
      </c>
      <c r="D10" s="25" t="s">
        <v>87</v>
      </c>
      <c r="E10" s="25" t="s">
        <v>88</v>
      </c>
      <c r="F10" s="25" t="s">
        <v>89</v>
      </c>
      <c r="G10" s="25" t="s">
        <v>4</v>
      </c>
      <c r="H10" s="25" t="s">
        <v>45</v>
      </c>
      <c r="I10" s="25" t="s">
        <v>6</v>
      </c>
      <c r="J10" s="25" t="s">
        <v>46</v>
      </c>
      <c r="K10" s="25" t="s">
        <v>8</v>
      </c>
      <c r="L10" s="25" t="s">
        <v>47</v>
      </c>
      <c r="M10" s="25" t="s">
        <v>90</v>
      </c>
      <c r="N10" s="25" t="s">
        <v>48</v>
      </c>
      <c r="O10" s="25" t="s">
        <v>49</v>
      </c>
      <c r="P10" s="25" t="s">
        <v>50</v>
      </c>
      <c r="Q10" s="25" t="s">
        <v>51</v>
      </c>
      <c r="R10" s="25" t="s">
        <v>52</v>
      </c>
      <c r="S10" s="25" t="s">
        <v>53</v>
      </c>
      <c r="T10" s="26" t="s">
        <v>54</v>
      </c>
      <c r="U10" s="25" t="s">
        <v>22</v>
      </c>
      <c r="V10" s="25" t="s">
        <v>8</v>
      </c>
      <c r="W10" s="26" t="s">
        <v>17</v>
      </c>
      <c r="X10" s="26" t="s">
        <v>18</v>
      </c>
      <c r="Y10" s="26" t="s">
        <v>19</v>
      </c>
    </row>
    <row r="11" spans="1:28" x14ac:dyDescent="0.25">
      <c r="A11" s="1" t="s">
        <v>29</v>
      </c>
      <c r="B11" s="58">
        <v>65270</v>
      </c>
      <c r="C11" s="22">
        <v>12278</v>
      </c>
      <c r="D11" s="22">
        <v>11897</v>
      </c>
      <c r="E11" s="22">
        <v>11800</v>
      </c>
      <c r="F11" s="22">
        <v>11189</v>
      </c>
      <c r="G11" s="22">
        <v>3053</v>
      </c>
      <c r="H11" s="22">
        <v>6502</v>
      </c>
      <c r="I11" s="22">
        <v>2035</v>
      </c>
      <c r="J11" s="10">
        <v>0</v>
      </c>
      <c r="K11" s="22">
        <v>4993</v>
      </c>
      <c r="L11" s="10">
        <v>0</v>
      </c>
      <c r="M11" s="22">
        <v>1411</v>
      </c>
      <c r="N11" s="22">
        <v>1361</v>
      </c>
      <c r="O11" s="22">
        <v>504</v>
      </c>
      <c r="P11" s="22">
        <v>32</v>
      </c>
      <c r="Q11" s="22">
        <v>108</v>
      </c>
      <c r="R11" s="10">
        <v>11053</v>
      </c>
      <c r="S11" s="10">
        <v>0</v>
      </c>
      <c r="T11" s="22">
        <v>67163</v>
      </c>
      <c r="U11" s="22">
        <v>47164</v>
      </c>
      <c r="V11" s="22">
        <v>4993</v>
      </c>
      <c r="W11" s="22">
        <v>2772</v>
      </c>
      <c r="X11" s="10">
        <v>0</v>
      </c>
      <c r="Y11" s="22">
        <v>12234</v>
      </c>
    </row>
    <row r="12" spans="1:28" x14ac:dyDescent="0.25">
      <c r="A12" s="3" t="s">
        <v>21</v>
      </c>
      <c r="B12" s="58">
        <v>34778</v>
      </c>
      <c r="C12" s="22">
        <v>4916</v>
      </c>
      <c r="D12" s="22">
        <v>4768</v>
      </c>
      <c r="E12" s="22">
        <v>4805</v>
      </c>
      <c r="F12" s="22">
        <v>4508</v>
      </c>
      <c r="G12" s="22">
        <v>233</v>
      </c>
      <c r="H12" s="22">
        <v>1191</v>
      </c>
      <c r="I12" s="22">
        <v>442</v>
      </c>
      <c r="J12" s="22">
        <v>251</v>
      </c>
      <c r="K12" s="22">
        <v>4793</v>
      </c>
      <c r="L12" s="22">
        <v>1353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22">
        <v>12014</v>
      </c>
      <c r="S12" s="22">
        <v>2984</v>
      </c>
      <c r="T12" s="22">
        <v>30244</v>
      </c>
      <c r="U12" s="22">
        <v>18997</v>
      </c>
      <c r="V12" s="22">
        <v>4793</v>
      </c>
      <c r="W12" s="12">
        <v>0</v>
      </c>
      <c r="X12" s="22">
        <v>4337</v>
      </c>
      <c r="Y12" s="22">
        <v>2117</v>
      </c>
    </row>
    <row r="13" spans="1:28" x14ac:dyDescent="0.25">
      <c r="A13" s="5" t="s">
        <v>23</v>
      </c>
      <c r="B13" s="58">
        <v>23909</v>
      </c>
      <c r="C13" s="22">
        <v>4801</v>
      </c>
      <c r="D13" s="22">
        <v>4729</v>
      </c>
      <c r="E13" s="22">
        <v>3629</v>
      </c>
      <c r="F13" s="22">
        <v>3486</v>
      </c>
      <c r="G13" s="22">
        <v>358</v>
      </c>
      <c r="H13" s="22">
        <v>1089</v>
      </c>
      <c r="I13" s="22">
        <v>365</v>
      </c>
      <c r="J13" s="22">
        <v>514</v>
      </c>
      <c r="K13" s="22">
        <v>1791</v>
      </c>
      <c r="L13" s="22">
        <v>555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22">
        <v>8308</v>
      </c>
      <c r="S13" s="22">
        <v>1111</v>
      </c>
      <c r="T13" s="22">
        <v>22428</v>
      </c>
      <c r="U13" s="22">
        <v>16645</v>
      </c>
      <c r="V13" s="22">
        <v>1791</v>
      </c>
      <c r="W13" s="13">
        <v>0</v>
      </c>
      <c r="X13" s="22">
        <v>1666</v>
      </c>
      <c r="Y13" s="22">
        <v>2326</v>
      </c>
    </row>
    <row r="14" spans="1:28" x14ac:dyDescent="0.25">
      <c r="A14" s="6" t="s">
        <v>24</v>
      </c>
      <c r="B14" s="58">
        <v>22056</v>
      </c>
      <c r="C14" s="22">
        <v>3725</v>
      </c>
      <c r="D14" s="22">
        <v>3563</v>
      </c>
      <c r="E14" s="22">
        <v>3599</v>
      </c>
      <c r="F14" s="22">
        <v>3386</v>
      </c>
      <c r="G14" s="22">
        <v>306</v>
      </c>
      <c r="H14" s="22">
        <v>1083</v>
      </c>
      <c r="I14" s="22">
        <v>317</v>
      </c>
      <c r="J14" s="22">
        <v>298</v>
      </c>
      <c r="K14" s="22">
        <v>2430</v>
      </c>
      <c r="L14" s="22">
        <v>514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22">
        <v>8861</v>
      </c>
      <c r="S14" s="22">
        <v>1207</v>
      </c>
      <c r="T14" s="22">
        <v>20428</v>
      </c>
      <c r="U14" s="22">
        <v>14273</v>
      </c>
      <c r="V14" s="22">
        <v>2430</v>
      </c>
      <c r="W14" s="14">
        <v>0</v>
      </c>
      <c r="X14" s="22">
        <v>1721</v>
      </c>
      <c r="Y14" s="22">
        <v>2004</v>
      </c>
    </row>
    <row r="15" spans="1:28" x14ac:dyDescent="0.25">
      <c r="A15" s="7" t="s">
        <v>25</v>
      </c>
      <c r="B15" s="58">
        <v>5649</v>
      </c>
      <c r="C15" s="22">
        <v>1333</v>
      </c>
      <c r="D15" s="22">
        <v>1112</v>
      </c>
      <c r="E15" s="22">
        <v>1251</v>
      </c>
      <c r="F15" s="22">
        <v>1035</v>
      </c>
      <c r="G15" s="22">
        <v>81</v>
      </c>
      <c r="H15" s="22">
        <v>263</v>
      </c>
      <c r="I15" s="22">
        <v>78</v>
      </c>
      <c r="J15" s="22">
        <v>0</v>
      </c>
      <c r="K15" s="22">
        <v>343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22">
        <v>4194</v>
      </c>
      <c r="S15" s="15">
        <v>0</v>
      </c>
      <c r="T15" s="22">
        <v>5496</v>
      </c>
      <c r="U15" s="22">
        <v>4731</v>
      </c>
      <c r="V15" s="22">
        <v>343</v>
      </c>
      <c r="W15" s="15">
        <v>0</v>
      </c>
      <c r="X15" s="15">
        <v>0</v>
      </c>
      <c r="Y15" s="22">
        <v>422</v>
      </c>
    </row>
    <row r="16" spans="1:28" x14ac:dyDescent="0.25">
      <c r="A16" s="4" t="s">
        <v>26</v>
      </c>
      <c r="B16" s="58">
        <v>7837</v>
      </c>
      <c r="C16" s="22">
        <v>2108</v>
      </c>
      <c r="D16" s="22">
        <v>1787</v>
      </c>
      <c r="E16" s="22">
        <v>2584</v>
      </c>
      <c r="F16" s="22">
        <v>2160</v>
      </c>
      <c r="G16" s="22">
        <v>110</v>
      </c>
      <c r="H16" s="22">
        <v>237</v>
      </c>
      <c r="I16" s="22">
        <v>86</v>
      </c>
      <c r="J16" s="22">
        <v>4</v>
      </c>
      <c r="K16" s="22">
        <v>350</v>
      </c>
      <c r="L16" s="22">
        <v>30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22">
        <v>1538</v>
      </c>
      <c r="S16" s="22">
        <v>4</v>
      </c>
      <c r="T16" s="22">
        <v>9460</v>
      </c>
      <c r="U16" s="22">
        <v>8639</v>
      </c>
      <c r="V16" s="22">
        <v>350</v>
      </c>
      <c r="W16" s="16">
        <v>0</v>
      </c>
      <c r="X16" s="22">
        <v>34</v>
      </c>
      <c r="Y16" s="22">
        <v>437</v>
      </c>
    </row>
    <row r="17" spans="1:27" x14ac:dyDescent="0.25">
      <c r="A17" s="8" t="s">
        <v>20</v>
      </c>
      <c r="B17" s="11">
        <v>159499</v>
      </c>
      <c r="C17" s="11">
        <v>29161</v>
      </c>
      <c r="D17" s="11">
        <v>27856</v>
      </c>
      <c r="E17" s="11">
        <v>27668</v>
      </c>
      <c r="F17" s="11">
        <v>25764</v>
      </c>
      <c r="G17" s="11">
        <v>4141</v>
      </c>
      <c r="H17" s="11">
        <v>10365</v>
      </c>
      <c r="I17" s="11">
        <v>3323</v>
      </c>
      <c r="J17" s="11">
        <v>1067</v>
      </c>
      <c r="K17" s="11">
        <v>14700</v>
      </c>
      <c r="L17" s="11">
        <v>2452</v>
      </c>
      <c r="M17" s="11">
        <v>1411</v>
      </c>
      <c r="N17" s="11">
        <v>1361</v>
      </c>
      <c r="O17" s="11">
        <v>504</v>
      </c>
      <c r="P17" s="11">
        <v>32</v>
      </c>
      <c r="Q17" s="11">
        <v>108</v>
      </c>
      <c r="R17" s="11">
        <v>45968</v>
      </c>
      <c r="S17" s="11">
        <v>5306</v>
      </c>
      <c r="T17" s="11">
        <v>155219</v>
      </c>
      <c r="U17" s="11">
        <v>110449</v>
      </c>
      <c r="V17" s="11">
        <v>14700</v>
      </c>
      <c r="W17" s="11">
        <v>2772</v>
      </c>
      <c r="X17" s="11">
        <v>7758</v>
      </c>
      <c r="Y17" s="11">
        <v>19540</v>
      </c>
    </row>
    <row r="19" spans="1:27" s="27" customFormat="1" ht="46.5" x14ac:dyDescent="0.25">
      <c r="A19" s="23" t="s">
        <v>42</v>
      </c>
      <c r="B19" s="25" t="s">
        <v>1</v>
      </c>
      <c r="C19" s="25" t="s">
        <v>76</v>
      </c>
      <c r="D19" s="25" t="s">
        <v>77</v>
      </c>
      <c r="E19" s="25" t="s">
        <v>43</v>
      </c>
      <c r="F19" s="25" t="s">
        <v>78</v>
      </c>
      <c r="G19" s="25" t="s">
        <v>79</v>
      </c>
      <c r="H19" s="25" t="s">
        <v>44</v>
      </c>
      <c r="I19" s="25" t="s">
        <v>4</v>
      </c>
      <c r="J19" s="25" t="s">
        <v>45</v>
      </c>
      <c r="K19" s="25" t="s">
        <v>6</v>
      </c>
      <c r="L19" s="25" t="s">
        <v>46</v>
      </c>
      <c r="M19" s="25" t="s">
        <v>8</v>
      </c>
      <c r="N19" s="25" t="s">
        <v>47</v>
      </c>
      <c r="O19" s="25" t="s">
        <v>75</v>
      </c>
      <c r="P19" s="25" t="s">
        <v>48</v>
      </c>
      <c r="Q19" s="25" t="s">
        <v>49</v>
      </c>
      <c r="R19" s="25" t="s">
        <v>50</v>
      </c>
      <c r="S19" s="25" t="s">
        <v>51</v>
      </c>
      <c r="T19" s="25" t="s">
        <v>52</v>
      </c>
      <c r="U19" s="25" t="s">
        <v>53</v>
      </c>
      <c r="V19" s="25" t="s">
        <v>54</v>
      </c>
      <c r="W19" s="25" t="s">
        <v>22</v>
      </c>
      <c r="X19" s="25" t="s">
        <v>8</v>
      </c>
      <c r="Y19" s="25" t="s">
        <v>17</v>
      </c>
      <c r="Z19" s="25" t="s">
        <v>18</v>
      </c>
      <c r="AA19" s="25" t="s">
        <v>19</v>
      </c>
    </row>
    <row r="20" spans="1:27" x14ac:dyDescent="0.25">
      <c r="A20" s="1" t="s">
        <v>29</v>
      </c>
      <c r="B20" s="22">
        <v>56938</v>
      </c>
      <c r="C20" s="22">
        <v>9649</v>
      </c>
      <c r="D20" s="22">
        <v>1324</v>
      </c>
      <c r="E20" s="22">
        <v>9920</v>
      </c>
      <c r="F20" s="22">
        <v>6258</v>
      </c>
      <c r="G20" s="22">
        <v>958</v>
      </c>
      <c r="H20" s="22">
        <v>6973</v>
      </c>
      <c r="I20" s="22">
        <v>2137</v>
      </c>
      <c r="J20" s="22">
        <v>5843</v>
      </c>
      <c r="K20" s="22">
        <v>2150</v>
      </c>
      <c r="L20" s="10">
        <v>0</v>
      </c>
      <c r="M20" s="22">
        <v>8980</v>
      </c>
      <c r="N20" s="10">
        <v>0</v>
      </c>
      <c r="O20" s="22">
        <v>469</v>
      </c>
      <c r="P20" s="22">
        <v>472</v>
      </c>
      <c r="Q20" s="22">
        <v>357</v>
      </c>
      <c r="R20" s="22">
        <v>49</v>
      </c>
      <c r="S20" s="22">
        <v>88</v>
      </c>
      <c r="T20" s="10">
        <v>18679</v>
      </c>
      <c r="U20" s="10">
        <v>0</v>
      </c>
      <c r="V20" s="22">
        <v>9714</v>
      </c>
      <c r="W20" s="22">
        <v>35082</v>
      </c>
      <c r="X20" s="22">
        <v>8980</v>
      </c>
      <c r="Y20" s="22">
        <v>941</v>
      </c>
      <c r="Z20" s="10">
        <v>0</v>
      </c>
      <c r="AA20" s="22">
        <v>1853</v>
      </c>
    </row>
    <row r="21" spans="1:27" x14ac:dyDescent="0.25">
      <c r="A21" s="3" t="s">
        <v>21</v>
      </c>
      <c r="B21" s="22">
        <v>27110</v>
      </c>
      <c r="C21" s="22">
        <v>2832</v>
      </c>
      <c r="D21" s="22">
        <v>412</v>
      </c>
      <c r="E21" s="22">
        <v>2966</v>
      </c>
      <c r="F21" s="22">
        <v>1840</v>
      </c>
      <c r="G21" s="22">
        <v>401</v>
      </c>
      <c r="H21" s="22">
        <v>2342</v>
      </c>
      <c r="I21" s="22">
        <v>237</v>
      </c>
      <c r="J21" s="22">
        <v>845</v>
      </c>
      <c r="K21" s="22">
        <v>411</v>
      </c>
      <c r="L21" s="22">
        <v>188</v>
      </c>
      <c r="M21" s="22">
        <v>3515</v>
      </c>
      <c r="N21" s="22">
        <v>1638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22">
        <v>8804</v>
      </c>
      <c r="U21" s="22">
        <v>2862</v>
      </c>
      <c r="V21" s="22">
        <v>20489</v>
      </c>
      <c r="W21" s="22">
        <v>10793</v>
      </c>
      <c r="X21" s="22">
        <v>3515</v>
      </c>
      <c r="Y21" s="12">
        <v>0</v>
      </c>
      <c r="Z21" s="22">
        <v>4500</v>
      </c>
      <c r="AA21" s="22">
        <v>1681</v>
      </c>
    </row>
    <row r="22" spans="1:27" x14ac:dyDescent="0.25">
      <c r="A22" s="5" t="s">
        <v>23</v>
      </c>
      <c r="B22" s="22">
        <v>18791</v>
      </c>
      <c r="C22" s="22">
        <v>3133</v>
      </c>
      <c r="D22" s="22">
        <v>206</v>
      </c>
      <c r="E22" s="22">
        <v>3156</v>
      </c>
      <c r="F22" s="22">
        <v>1542</v>
      </c>
      <c r="G22" s="22">
        <v>143</v>
      </c>
      <c r="H22" s="22">
        <v>1767</v>
      </c>
      <c r="I22" s="22">
        <v>480</v>
      </c>
      <c r="J22" s="22">
        <v>1027</v>
      </c>
      <c r="K22" s="22">
        <v>276</v>
      </c>
      <c r="L22" s="22">
        <v>328</v>
      </c>
      <c r="M22" s="22">
        <v>1401</v>
      </c>
      <c r="N22" s="22">
        <v>740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2">
        <v>6429</v>
      </c>
      <c r="U22" s="22">
        <v>1059</v>
      </c>
      <c r="V22" s="22">
        <v>15258</v>
      </c>
      <c r="W22" s="22">
        <v>9947</v>
      </c>
      <c r="X22" s="22">
        <v>1401</v>
      </c>
      <c r="Y22" s="13">
        <v>0</v>
      </c>
      <c r="Z22" s="22">
        <v>1799</v>
      </c>
      <c r="AA22" s="22">
        <v>2111</v>
      </c>
    </row>
    <row r="23" spans="1:27" x14ac:dyDescent="0.25">
      <c r="A23" s="6" t="s">
        <v>24</v>
      </c>
      <c r="B23" s="22">
        <v>18976</v>
      </c>
      <c r="C23" s="22">
        <v>2431</v>
      </c>
      <c r="D23" s="22">
        <v>126</v>
      </c>
      <c r="E23" s="22">
        <v>2472</v>
      </c>
      <c r="F23" s="22">
        <v>1721</v>
      </c>
      <c r="G23" s="22">
        <v>150</v>
      </c>
      <c r="H23" s="22">
        <v>1964</v>
      </c>
      <c r="I23" s="22">
        <v>296</v>
      </c>
      <c r="J23" s="22">
        <v>822</v>
      </c>
      <c r="K23" s="22">
        <v>313</v>
      </c>
      <c r="L23" s="22">
        <v>154</v>
      </c>
      <c r="M23" s="22">
        <v>2055</v>
      </c>
      <c r="N23" s="22">
        <v>993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22">
        <v>7253</v>
      </c>
      <c r="U23" s="22">
        <v>1216</v>
      </c>
      <c r="V23" s="22">
        <v>14713</v>
      </c>
      <c r="W23" s="22">
        <v>8864</v>
      </c>
      <c r="X23" s="22">
        <v>2055</v>
      </c>
      <c r="Y23" s="14">
        <v>0</v>
      </c>
      <c r="Z23" s="22">
        <v>2209</v>
      </c>
      <c r="AA23" s="22">
        <v>1585</v>
      </c>
    </row>
    <row r="24" spans="1:27" x14ac:dyDescent="0.25">
      <c r="A24" s="7" t="s">
        <v>25</v>
      </c>
      <c r="B24" s="22">
        <v>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22">
        <v>0</v>
      </c>
      <c r="U24" s="15">
        <v>0</v>
      </c>
      <c r="V24" s="22">
        <v>0</v>
      </c>
      <c r="W24" s="22">
        <v>0</v>
      </c>
      <c r="X24" s="22">
        <v>0</v>
      </c>
      <c r="Y24" s="15">
        <v>0</v>
      </c>
      <c r="Z24" s="15">
        <v>0</v>
      </c>
      <c r="AA24" s="22">
        <v>0</v>
      </c>
    </row>
    <row r="25" spans="1:27" x14ac:dyDescent="0.25">
      <c r="A25" s="4" t="s">
        <v>26</v>
      </c>
      <c r="B25" s="22">
        <v>0</v>
      </c>
      <c r="C25" s="22">
        <v>0</v>
      </c>
      <c r="D25" s="22">
        <v>0</v>
      </c>
      <c r="E25" s="22">
        <v>5</v>
      </c>
      <c r="F25" s="22">
        <v>0</v>
      </c>
      <c r="G25" s="22">
        <v>0</v>
      </c>
      <c r="H25" s="22">
        <v>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22">
        <v>0</v>
      </c>
      <c r="U25" s="22">
        <v>0</v>
      </c>
      <c r="V25" s="22">
        <v>10</v>
      </c>
      <c r="W25" s="22">
        <v>10</v>
      </c>
      <c r="X25" s="22">
        <v>0</v>
      </c>
      <c r="Y25" s="16">
        <v>0</v>
      </c>
      <c r="Z25" s="22">
        <v>0</v>
      </c>
      <c r="AA25" s="22">
        <v>0</v>
      </c>
    </row>
    <row r="26" spans="1:27" x14ac:dyDescent="0.25">
      <c r="A26" s="8" t="s">
        <v>55</v>
      </c>
      <c r="B26" s="11">
        <v>121815</v>
      </c>
      <c r="C26" s="11">
        <v>18045</v>
      </c>
      <c r="D26" s="11">
        <v>2068</v>
      </c>
      <c r="E26" s="11">
        <v>18519</v>
      </c>
      <c r="F26" s="11">
        <v>11361</v>
      </c>
      <c r="G26" s="11">
        <v>1652</v>
      </c>
      <c r="H26" s="11">
        <v>13051</v>
      </c>
      <c r="I26" s="11">
        <v>3150</v>
      </c>
      <c r="J26" s="11">
        <v>8537</v>
      </c>
      <c r="K26" s="11">
        <v>3150</v>
      </c>
      <c r="L26" s="11">
        <v>57</v>
      </c>
      <c r="M26" s="11">
        <v>15951</v>
      </c>
      <c r="N26" s="11">
        <v>3371</v>
      </c>
      <c r="O26" s="11">
        <v>469</v>
      </c>
      <c r="P26" s="11">
        <v>472</v>
      </c>
      <c r="Q26" s="11">
        <v>357</v>
      </c>
      <c r="R26" s="11">
        <v>49</v>
      </c>
      <c r="S26" s="11">
        <v>88</v>
      </c>
      <c r="T26" s="11">
        <v>41165</v>
      </c>
      <c r="U26" s="11">
        <v>5137</v>
      </c>
      <c r="V26" s="45">
        <v>60174</v>
      </c>
      <c r="W26" s="11">
        <v>64696</v>
      </c>
      <c r="X26" s="11">
        <v>15951</v>
      </c>
      <c r="Y26" s="11">
        <v>941</v>
      </c>
      <c r="Z26" s="11">
        <v>8508</v>
      </c>
      <c r="AA26" s="11">
        <v>7230</v>
      </c>
    </row>
    <row r="28" spans="1:27" s="28" customFormat="1" ht="46.5" x14ac:dyDescent="0.25">
      <c r="A28" s="23" t="s">
        <v>56</v>
      </c>
      <c r="B28" s="25" t="s">
        <v>1</v>
      </c>
      <c r="C28" s="25" t="s">
        <v>76</v>
      </c>
      <c r="D28" s="25" t="s">
        <v>80</v>
      </c>
      <c r="E28" s="25" t="s">
        <v>43</v>
      </c>
      <c r="F28" s="25" t="s">
        <v>78</v>
      </c>
      <c r="G28" s="25" t="s">
        <v>81</v>
      </c>
      <c r="H28" s="25" t="s">
        <v>44</v>
      </c>
      <c r="I28" s="25" t="s">
        <v>4</v>
      </c>
      <c r="J28" s="25" t="s">
        <v>45</v>
      </c>
      <c r="K28" s="25" t="s">
        <v>6</v>
      </c>
      <c r="L28" s="25" t="s">
        <v>46</v>
      </c>
      <c r="M28" s="25" t="s">
        <v>8</v>
      </c>
      <c r="N28" s="25" t="s">
        <v>47</v>
      </c>
      <c r="O28" s="25" t="s">
        <v>75</v>
      </c>
      <c r="P28" s="25" t="s">
        <v>48</v>
      </c>
      <c r="Q28" s="25" t="s">
        <v>49</v>
      </c>
      <c r="R28" s="25" t="s">
        <v>50</v>
      </c>
      <c r="S28" s="25" t="s">
        <v>51</v>
      </c>
      <c r="T28" s="25" t="s">
        <v>52</v>
      </c>
      <c r="U28" s="25" t="s">
        <v>53</v>
      </c>
      <c r="V28" s="26" t="s">
        <v>54</v>
      </c>
      <c r="W28" s="25" t="s">
        <v>22</v>
      </c>
      <c r="X28" s="25" t="s">
        <v>8</v>
      </c>
      <c r="Y28" s="26" t="s">
        <v>17</v>
      </c>
      <c r="Z28" s="26" t="s">
        <v>18</v>
      </c>
      <c r="AA28" s="26" t="s">
        <v>19</v>
      </c>
    </row>
    <row r="29" spans="1:27" x14ac:dyDescent="0.25">
      <c r="A29" s="1" t="s">
        <v>29</v>
      </c>
      <c r="B29" s="22">
        <v>45978</v>
      </c>
      <c r="C29" s="22">
        <v>6583</v>
      </c>
      <c r="D29" s="22">
        <v>1072</v>
      </c>
      <c r="E29" s="22">
        <v>7901</v>
      </c>
      <c r="F29" s="22">
        <v>4421</v>
      </c>
      <c r="G29" s="22">
        <v>1041</v>
      </c>
      <c r="H29" s="22">
        <v>5880</v>
      </c>
      <c r="I29" s="22">
        <v>1960</v>
      </c>
      <c r="J29" s="22">
        <v>4925</v>
      </c>
      <c r="K29" s="22">
        <v>1470</v>
      </c>
      <c r="L29" s="10">
        <v>0</v>
      </c>
      <c r="M29" s="22">
        <v>7072</v>
      </c>
      <c r="N29" s="10">
        <v>0</v>
      </c>
      <c r="O29" s="22">
        <v>400</v>
      </c>
      <c r="P29" s="22">
        <v>455</v>
      </c>
      <c r="Q29" s="22">
        <v>264</v>
      </c>
      <c r="R29" s="22">
        <v>53</v>
      </c>
      <c r="S29" s="22">
        <v>149</v>
      </c>
      <c r="T29" s="10">
        <v>11423</v>
      </c>
      <c r="U29" s="10">
        <v>0</v>
      </c>
      <c r="V29" s="22">
        <v>43646</v>
      </c>
      <c r="W29" s="22">
        <v>26898</v>
      </c>
      <c r="X29" s="22">
        <v>7072</v>
      </c>
      <c r="Y29" s="22">
        <v>855</v>
      </c>
      <c r="Z29" s="10">
        <v>0</v>
      </c>
      <c r="AA29" s="22">
        <v>8821</v>
      </c>
    </row>
    <row r="30" spans="1:27" x14ac:dyDescent="0.25">
      <c r="A30" s="3" t="s">
        <v>21</v>
      </c>
      <c r="B30" s="22">
        <v>22250</v>
      </c>
      <c r="C30" s="22">
        <v>2543</v>
      </c>
      <c r="D30" s="22">
        <v>657</v>
      </c>
      <c r="E30" s="22">
        <v>3367</v>
      </c>
      <c r="F30" s="22">
        <v>1962</v>
      </c>
      <c r="G30" s="22">
        <v>575</v>
      </c>
      <c r="H30" s="22">
        <v>2651</v>
      </c>
      <c r="I30" s="22">
        <v>306</v>
      </c>
      <c r="J30" s="22">
        <v>781</v>
      </c>
      <c r="K30" s="22">
        <v>381</v>
      </c>
      <c r="L30" s="22">
        <v>130</v>
      </c>
      <c r="M30" s="22">
        <v>4066</v>
      </c>
      <c r="N30" s="22">
        <v>1739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22">
        <v>8092</v>
      </c>
      <c r="U30" s="22">
        <v>1881</v>
      </c>
      <c r="V30" s="22">
        <v>21039</v>
      </c>
      <c r="W30" s="22">
        <v>11755</v>
      </c>
      <c r="X30" s="22">
        <v>4066</v>
      </c>
      <c r="Y30" s="12">
        <v>0</v>
      </c>
      <c r="Z30" s="22">
        <v>3620</v>
      </c>
      <c r="AA30" s="22">
        <v>1598</v>
      </c>
    </row>
    <row r="31" spans="1:27" x14ac:dyDescent="0.25">
      <c r="A31" s="5" t="s">
        <v>23</v>
      </c>
      <c r="B31" s="22">
        <v>10532</v>
      </c>
      <c r="C31" s="22">
        <v>1549</v>
      </c>
      <c r="D31" s="22">
        <v>121</v>
      </c>
      <c r="E31" s="22">
        <v>1645</v>
      </c>
      <c r="F31" s="22">
        <v>825</v>
      </c>
      <c r="G31" s="22">
        <v>105</v>
      </c>
      <c r="H31" s="22">
        <v>913</v>
      </c>
      <c r="I31" s="22">
        <v>310</v>
      </c>
      <c r="J31" s="22">
        <v>839</v>
      </c>
      <c r="K31" s="22">
        <v>157</v>
      </c>
      <c r="L31" s="22">
        <v>234</v>
      </c>
      <c r="M31" s="22">
        <v>775</v>
      </c>
      <c r="N31" s="22">
        <v>1039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2">
        <v>3911</v>
      </c>
      <c r="U31" s="22">
        <v>887</v>
      </c>
      <c r="V31" s="22">
        <v>9399</v>
      </c>
      <c r="W31" s="22">
        <v>5158</v>
      </c>
      <c r="X31" s="22">
        <v>775</v>
      </c>
      <c r="Y31" s="13">
        <v>0</v>
      </c>
      <c r="Z31" s="22">
        <v>1926</v>
      </c>
      <c r="AA31" s="22">
        <v>1540</v>
      </c>
    </row>
    <row r="32" spans="1:27" x14ac:dyDescent="0.25">
      <c r="A32" s="6" t="s">
        <v>24</v>
      </c>
      <c r="B32" s="22">
        <v>10005</v>
      </c>
      <c r="C32" s="22">
        <v>1270</v>
      </c>
      <c r="D32" s="22">
        <v>166</v>
      </c>
      <c r="E32" s="22">
        <v>1450</v>
      </c>
      <c r="F32" s="22">
        <v>870</v>
      </c>
      <c r="G32" s="22">
        <v>145</v>
      </c>
      <c r="H32" s="22">
        <v>1041</v>
      </c>
      <c r="I32" s="22">
        <v>183</v>
      </c>
      <c r="J32" s="22">
        <v>517</v>
      </c>
      <c r="K32" s="22">
        <v>147</v>
      </c>
      <c r="L32" s="22">
        <v>153</v>
      </c>
      <c r="M32" s="22">
        <v>1170</v>
      </c>
      <c r="N32" s="22">
        <v>798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22">
        <v>3804</v>
      </c>
      <c r="U32" s="22">
        <v>847</v>
      </c>
      <c r="V32" s="22">
        <v>8757</v>
      </c>
      <c r="W32" s="22">
        <v>4942</v>
      </c>
      <c r="X32" s="22">
        <v>1170</v>
      </c>
      <c r="Y32" s="14">
        <v>0</v>
      </c>
      <c r="Z32" s="22">
        <v>1645</v>
      </c>
      <c r="AA32" s="22">
        <v>1000</v>
      </c>
    </row>
    <row r="33" spans="1:27" x14ac:dyDescent="0.25">
      <c r="A33" s="7" t="s">
        <v>25</v>
      </c>
      <c r="B33" s="22">
        <v>2264</v>
      </c>
      <c r="C33" s="22">
        <v>273</v>
      </c>
      <c r="D33" s="22">
        <v>63</v>
      </c>
      <c r="E33" s="22">
        <v>514</v>
      </c>
      <c r="F33" s="22">
        <v>241</v>
      </c>
      <c r="G33" s="22">
        <v>75</v>
      </c>
      <c r="H33" s="22">
        <v>403</v>
      </c>
      <c r="I33" s="22">
        <v>259</v>
      </c>
      <c r="J33" s="22">
        <v>166</v>
      </c>
      <c r="K33" s="22">
        <v>27</v>
      </c>
      <c r="L33" s="22">
        <v>106</v>
      </c>
      <c r="M33" s="22">
        <v>311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22">
        <v>729</v>
      </c>
      <c r="U33" s="15">
        <v>0</v>
      </c>
      <c r="V33" s="22">
        <v>2438</v>
      </c>
      <c r="W33" s="22">
        <v>1569</v>
      </c>
      <c r="X33" s="22">
        <v>311</v>
      </c>
      <c r="Y33" s="15">
        <v>0</v>
      </c>
      <c r="Z33" s="15">
        <v>0</v>
      </c>
      <c r="AA33" s="22">
        <v>558</v>
      </c>
    </row>
    <row r="34" spans="1:27" x14ac:dyDescent="0.25">
      <c r="A34" s="4" t="s">
        <v>26</v>
      </c>
      <c r="B34" s="22">
        <v>6072</v>
      </c>
      <c r="C34" s="22">
        <v>1384</v>
      </c>
      <c r="D34" s="22">
        <v>313</v>
      </c>
      <c r="E34" s="22">
        <v>1960</v>
      </c>
      <c r="F34" s="22">
        <v>1141</v>
      </c>
      <c r="G34" s="22">
        <v>361</v>
      </c>
      <c r="H34" s="22">
        <v>1706</v>
      </c>
      <c r="I34" s="22">
        <v>154</v>
      </c>
      <c r="J34" s="22">
        <v>270</v>
      </c>
      <c r="K34" s="22">
        <v>59</v>
      </c>
      <c r="L34" s="22">
        <v>103</v>
      </c>
      <c r="M34" s="22">
        <v>342</v>
      </c>
      <c r="N34" s="22">
        <v>312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22">
        <v>1666</v>
      </c>
      <c r="U34" s="22">
        <v>149</v>
      </c>
      <c r="V34" s="22">
        <v>8254</v>
      </c>
      <c r="W34" s="22">
        <v>6865</v>
      </c>
      <c r="X34" s="22">
        <v>342</v>
      </c>
      <c r="Y34" s="16">
        <v>0</v>
      </c>
      <c r="Z34" s="22">
        <v>461</v>
      </c>
      <c r="AA34" s="22">
        <v>586</v>
      </c>
    </row>
    <row r="35" spans="1:27" x14ac:dyDescent="0.25">
      <c r="A35" s="8" t="s">
        <v>30</v>
      </c>
      <c r="B35" s="11">
        <f t="shared" ref="B35:AA35" si="10">SUM(B29:B34)</f>
        <v>97101</v>
      </c>
      <c r="C35" s="11">
        <f t="shared" si="10"/>
        <v>13602</v>
      </c>
      <c r="D35" s="11">
        <f t="shared" si="10"/>
        <v>2392</v>
      </c>
      <c r="E35" s="11">
        <f t="shared" si="10"/>
        <v>16837</v>
      </c>
      <c r="F35" s="11">
        <f t="shared" si="10"/>
        <v>9460</v>
      </c>
      <c r="G35" s="11">
        <f t="shared" si="10"/>
        <v>2302</v>
      </c>
      <c r="H35" s="11">
        <f t="shared" si="10"/>
        <v>12594</v>
      </c>
      <c r="I35" s="11">
        <f t="shared" si="10"/>
        <v>3172</v>
      </c>
      <c r="J35" s="11">
        <f t="shared" si="10"/>
        <v>7498</v>
      </c>
      <c r="K35" s="11">
        <f t="shared" si="10"/>
        <v>2241</v>
      </c>
      <c r="L35" s="11">
        <f t="shared" si="10"/>
        <v>726</v>
      </c>
      <c r="M35" s="11">
        <f t="shared" si="10"/>
        <v>13736</v>
      </c>
      <c r="N35" s="11">
        <f t="shared" si="10"/>
        <v>3888</v>
      </c>
      <c r="O35" s="11">
        <f t="shared" si="10"/>
        <v>400</v>
      </c>
      <c r="P35" s="11">
        <f t="shared" si="10"/>
        <v>455</v>
      </c>
      <c r="Q35" s="11">
        <f t="shared" si="10"/>
        <v>264</v>
      </c>
      <c r="R35" s="11">
        <f t="shared" si="10"/>
        <v>53</v>
      </c>
      <c r="S35" s="11">
        <f t="shared" si="10"/>
        <v>149</v>
      </c>
      <c r="T35" s="11">
        <f t="shared" si="10"/>
        <v>29625</v>
      </c>
      <c r="U35" s="11">
        <f t="shared" si="10"/>
        <v>3764</v>
      </c>
      <c r="V35" s="11">
        <f t="shared" si="10"/>
        <v>93533</v>
      </c>
      <c r="W35" s="11">
        <f t="shared" si="10"/>
        <v>57187</v>
      </c>
      <c r="X35" s="11">
        <f t="shared" si="10"/>
        <v>13736</v>
      </c>
      <c r="Y35" s="11">
        <f t="shared" si="10"/>
        <v>855</v>
      </c>
      <c r="Z35" s="11">
        <f t="shared" si="10"/>
        <v>7652</v>
      </c>
      <c r="AA35" s="11">
        <f t="shared" si="10"/>
        <v>14103</v>
      </c>
    </row>
    <row r="37" spans="1:27" s="28" customFormat="1" ht="46.5" x14ac:dyDescent="0.25">
      <c r="A37" s="23" t="s">
        <v>57</v>
      </c>
      <c r="B37" s="25" t="s">
        <v>1</v>
      </c>
      <c r="C37" s="25" t="s">
        <v>76</v>
      </c>
      <c r="D37" s="25" t="s">
        <v>80</v>
      </c>
      <c r="E37" s="25" t="s">
        <v>43</v>
      </c>
      <c r="F37" s="25" t="s">
        <v>78</v>
      </c>
      <c r="G37" s="25" t="s">
        <v>81</v>
      </c>
      <c r="H37" s="25" t="s">
        <v>44</v>
      </c>
      <c r="I37" s="25" t="s">
        <v>4</v>
      </c>
      <c r="J37" s="25" t="s">
        <v>45</v>
      </c>
      <c r="K37" s="25" t="s">
        <v>6</v>
      </c>
      <c r="L37" s="25" t="s">
        <v>46</v>
      </c>
      <c r="M37" s="25" t="s">
        <v>8</v>
      </c>
      <c r="N37" s="25" t="s">
        <v>47</v>
      </c>
      <c r="O37" s="25" t="s">
        <v>75</v>
      </c>
      <c r="P37" s="25" t="s">
        <v>48</v>
      </c>
      <c r="Q37" s="25" t="s">
        <v>49</v>
      </c>
      <c r="R37" s="25" t="s">
        <v>50</v>
      </c>
      <c r="S37" s="25" t="s">
        <v>51</v>
      </c>
      <c r="T37" s="25" t="s">
        <v>52</v>
      </c>
      <c r="U37" s="25" t="s">
        <v>53</v>
      </c>
      <c r="V37" s="26" t="s">
        <v>54</v>
      </c>
      <c r="W37" s="25" t="s">
        <v>22</v>
      </c>
      <c r="X37" s="25" t="s">
        <v>8</v>
      </c>
      <c r="Y37" s="26" t="s">
        <v>17</v>
      </c>
      <c r="Z37" s="26" t="s">
        <v>18</v>
      </c>
      <c r="AA37" s="26" t="s">
        <v>19</v>
      </c>
    </row>
    <row r="38" spans="1:27" x14ac:dyDescent="0.25">
      <c r="A38" s="1" t="s">
        <v>29</v>
      </c>
      <c r="B38" s="22">
        <v>65994</v>
      </c>
      <c r="C38" s="22">
        <v>8998</v>
      </c>
      <c r="D38" s="22">
        <v>1818</v>
      </c>
      <c r="E38" s="22">
        <v>9702</v>
      </c>
      <c r="F38" s="22">
        <v>7877</v>
      </c>
      <c r="G38" s="22">
        <v>2181</v>
      </c>
      <c r="H38" s="22">
        <v>9604</v>
      </c>
      <c r="I38" s="22">
        <v>2883</v>
      </c>
      <c r="J38" s="22">
        <v>6752</v>
      </c>
      <c r="K38" s="22">
        <v>1404</v>
      </c>
      <c r="L38" s="10">
        <v>0</v>
      </c>
      <c r="M38" s="22">
        <v>11125</v>
      </c>
      <c r="N38" s="10">
        <v>0</v>
      </c>
      <c r="O38" s="22">
        <v>1839</v>
      </c>
      <c r="P38" s="22">
        <v>1576</v>
      </c>
      <c r="Q38" s="22">
        <v>55</v>
      </c>
      <c r="R38" s="22">
        <v>80</v>
      </c>
      <c r="S38" s="22">
        <v>80</v>
      </c>
      <c r="T38" s="10">
        <v>8833</v>
      </c>
      <c r="U38" s="10">
        <v>0</v>
      </c>
      <c r="V38" s="22">
        <v>65974</v>
      </c>
      <c r="W38" s="22">
        <v>40180</v>
      </c>
      <c r="X38" s="22">
        <v>11125</v>
      </c>
      <c r="Y38" s="22">
        <v>3415</v>
      </c>
      <c r="Z38" s="10">
        <v>0</v>
      </c>
      <c r="AA38" s="22">
        <v>11254</v>
      </c>
    </row>
    <row r="39" spans="1:27" x14ac:dyDescent="0.25">
      <c r="A39" s="3" t="s">
        <v>21</v>
      </c>
      <c r="B39" s="22">
        <v>32808</v>
      </c>
      <c r="C39" s="22">
        <v>2982</v>
      </c>
      <c r="D39" s="22">
        <v>1078</v>
      </c>
      <c r="E39" s="22">
        <v>3767</v>
      </c>
      <c r="F39" s="22">
        <v>2637</v>
      </c>
      <c r="G39" s="22">
        <v>1075</v>
      </c>
      <c r="H39" s="22">
        <v>3654</v>
      </c>
      <c r="I39" s="22">
        <v>347</v>
      </c>
      <c r="J39" s="22">
        <v>1078</v>
      </c>
      <c r="K39" s="22">
        <v>376</v>
      </c>
      <c r="L39" s="22">
        <v>128</v>
      </c>
      <c r="M39" s="22">
        <v>7382</v>
      </c>
      <c r="N39" s="22">
        <v>3273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22">
        <v>12963</v>
      </c>
      <c r="U39" s="22">
        <v>3174</v>
      </c>
      <c r="V39" s="22">
        <v>30951</v>
      </c>
      <c r="W39" s="22">
        <v>15193</v>
      </c>
      <c r="X39" s="22">
        <v>7382</v>
      </c>
      <c r="Y39" s="12">
        <v>0</v>
      </c>
      <c r="Z39" s="22">
        <v>6447</v>
      </c>
      <c r="AA39" s="22">
        <v>1929</v>
      </c>
    </row>
    <row r="40" spans="1:27" x14ac:dyDescent="0.25">
      <c r="A40" s="5" t="s">
        <v>23</v>
      </c>
      <c r="B40" s="22">
        <v>20765</v>
      </c>
      <c r="C40" s="22">
        <v>2566</v>
      </c>
      <c r="D40" s="22">
        <v>259</v>
      </c>
      <c r="E40" s="22">
        <v>2686</v>
      </c>
      <c r="F40" s="22">
        <v>1746</v>
      </c>
      <c r="G40" s="22">
        <v>247</v>
      </c>
      <c r="H40" s="22">
        <v>2001</v>
      </c>
      <c r="I40" s="22">
        <v>725</v>
      </c>
      <c r="J40" s="22">
        <v>1323</v>
      </c>
      <c r="K40" s="22">
        <v>336</v>
      </c>
      <c r="L40" s="22">
        <v>480</v>
      </c>
      <c r="M40" s="22">
        <v>1658</v>
      </c>
      <c r="N40" s="22">
        <v>1133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2">
        <v>8063</v>
      </c>
      <c r="U40" s="22">
        <v>2636</v>
      </c>
      <c r="V40" s="22">
        <v>17796</v>
      </c>
      <c r="W40" s="22">
        <v>9505</v>
      </c>
      <c r="X40" s="22">
        <v>1658</v>
      </c>
      <c r="Y40" s="13">
        <v>0</v>
      </c>
      <c r="Z40" s="22">
        <v>3769</v>
      </c>
      <c r="AA40" s="22">
        <v>2864</v>
      </c>
    </row>
    <row r="41" spans="1:27" x14ac:dyDescent="0.25">
      <c r="A41" s="6" t="s">
        <v>24</v>
      </c>
      <c r="B41" s="22">
        <v>19876</v>
      </c>
      <c r="C41" s="22">
        <v>2136</v>
      </c>
      <c r="D41" s="22">
        <v>306</v>
      </c>
      <c r="E41" s="22">
        <v>2246</v>
      </c>
      <c r="F41" s="22">
        <v>1898</v>
      </c>
      <c r="G41" s="22">
        <v>372</v>
      </c>
      <c r="H41" s="22">
        <v>2169</v>
      </c>
      <c r="I41" s="22">
        <v>443</v>
      </c>
      <c r="J41" s="22">
        <v>1145</v>
      </c>
      <c r="K41" s="22">
        <v>287</v>
      </c>
      <c r="L41" s="22">
        <v>308</v>
      </c>
      <c r="M41" s="22">
        <v>4055</v>
      </c>
      <c r="N41" s="22">
        <v>1920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22">
        <v>6925</v>
      </c>
      <c r="U41" s="22">
        <v>2007</v>
      </c>
      <c r="V41" s="22">
        <v>19292</v>
      </c>
      <c r="W41" s="22">
        <v>9127</v>
      </c>
      <c r="X41" s="22">
        <v>4055</v>
      </c>
      <c r="Y41" s="14">
        <v>0</v>
      </c>
      <c r="Z41" s="22">
        <v>3927</v>
      </c>
      <c r="AA41" s="22">
        <v>2183</v>
      </c>
    </row>
    <row r="42" spans="1:27" x14ac:dyDescent="0.25">
      <c r="A42" s="7" t="s">
        <v>25</v>
      </c>
      <c r="B42" s="22">
        <v>8963</v>
      </c>
      <c r="C42" s="22">
        <v>1104</v>
      </c>
      <c r="D42" s="22">
        <v>260</v>
      </c>
      <c r="E42" s="22">
        <v>1212</v>
      </c>
      <c r="F42" s="22">
        <v>893</v>
      </c>
      <c r="G42" s="22">
        <v>262</v>
      </c>
      <c r="H42" s="22">
        <v>1099</v>
      </c>
      <c r="I42" s="22">
        <v>648</v>
      </c>
      <c r="J42" s="22">
        <v>695</v>
      </c>
      <c r="K42" s="22">
        <v>140</v>
      </c>
      <c r="L42" s="22">
        <v>179</v>
      </c>
      <c r="M42" s="22">
        <v>1139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22">
        <v>3602</v>
      </c>
      <c r="U42" s="15">
        <v>0</v>
      </c>
      <c r="V42" s="22">
        <v>7631</v>
      </c>
      <c r="W42" s="22">
        <v>4830</v>
      </c>
      <c r="X42" s="22">
        <v>1139</v>
      </c>
      <c r="Y42" s="15">
        <v>0</v>
      </c>
      <c r="Z42" s="15">
        <v>0</v>
      </c>
      <c r="AA42" s="22">
        <v>1662</v>
      </c>
    </row>
    <row r="43" spans="1:27" x14ac:dyDescent="0.25">
      <c r="A43" s="4" t="s">
        <v>26</v>
      </c>
      <c r="B43" s="22">
        <v>11839</v>
      </c>
      <c r="C43" s="22">
        <v>1822</v>
      </c>
      <c r="D43" s="22">
        <v>464</v>
      </c>
      <c r="E43" s="22">
        <v>1915</v>
      </c>
      <c r="F43" s="22">
        <v>1747</v>
      </c>
      <c r="G43" s="22">
        <v>580</v>
      </c>
      <c r="H43" s="22">
        <v>2144</v>
      </c>
      <c r="I43" s="22">
        <v>242</v>
      </c>
      <c r="J43" s="22">
        <v>481</v>
      </c>
      <c r="K43" s="22">
        <v>46</v>
      </c>
      <c r="L43" s="22">
        <v>138</v>
      </c>
      <c r="M43" s="22">
        <v>756</v>
      </c>
      <c r="N43" s="22">
        <v>460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22">
        <v>3927</v>
      </c>
      <c r="U43" s="22">
        <v>423</v>
      </c>
      <c r="V43" s="22">
        <v>11218</v>
      </c>
      <c r="W43" s="22">
        <v>8672</v>
      </c>
      <c r="X43" s="22">
        <v>756</v>
      </c>
      <c r="Y43" s="16">
        <v>0</v>
      </c>
      <c r="Z43" s="22">
        <v>883</v>
      </c>
      <c r="AA43" s="22">
        <v>907</v>
      </c>
    </row>
    <row r="44" spans="1:27" x14ac:dyDescent="0.25">
      <c r="A44" s="8" t="s">
        <v>32</v>
      </c>
      <c r="B44" s="11">
        <f t="shared" ref="B44:AA44" si="11">SUM(B38:B43)</f>
        <v>160245</v>
      </c>
      <c r="C44" s="11">
        <f t="shared" si="11"/>
        <v>19608</v>
      </c>
      <c r="D44" s="11">
        <f t="shared" si="11"/>
        <v>4185</v>
      </c>
      <c r="E44" s="11">
        <f t="shared" si="11"/>
        <v>21528</v>
      </c>
      <c r="F44" s="11">
        <f t="shared" si="11"/>
        <v>16798</v>
      </c>
      <c r="G44" s="11">
        <f t="shared" si="11"/>
        <v>4717</v>
      </c>
      <c r="H44" s="11">
        <f t="shared" si="11"/>
        <v>20671</v>
      </c>
      <c r="I44" s="11">
        <f t="shared" si="11"/>
        <v>5288</v>
      </c>
      <c r="J44" s="11">
        <f t="shared" si="11"/>
        <v>11474</v>
      </c>
      <c r="K44" s="11">
        <f t="shared" si="11"/>
        <v>2589</v>
      </c>
      <c r="L44" s="11">
        <f t="shared" si="11"/>
        <v>1233</v>
      </c>
      <c r="M44" s="11">
        <f t="shared" si="11"/>
        <v>26115</v>
      </c>
      <c r="N44" s="11">
        <f t="shared" si="11"/>
        <v>6786</v>
      </c>
      <c r="O44" s="11">
        <f t="shared" si="11"/>
        <v>1839</v>
      </c>
      <c r="P44" s="11">
        <f t="shared" si="11"/>
        <v>1576</v>
      </c>
      <c r="Q44" s="11">
        <f t="shared" si="11"/>
        <v>55</v>
      </c>
      <c r="R44" s="11">
        <f t="shared" si="11"/>
        <v>80</v>
      </c>
      <c r="S44" s="11">
        <f t="shared" si="11"/>
        <v>80</v>
      </c>
      <c r="T44" s="11">
        <f t="shared" si="11"/>
        <v>44313</v>
      </c>
      <c r="U44" s="11">
        <f t="shared" si="11"/>
        <v>8240</v>
      </c>
      <c r="V44" s="11">
        <f t="shared" si="11"/>
        <v>152862</v>
      </c>
      <c r="W44" s="11">
        <f t="shared" si="11"/>
        <v>87507</v>
      </c>
      <c r="X44" s="11">
        <f t="shared" si="11"/>
        <v>26115</v>
      </c>
      <c r="Y44" s="11">
        <f t="shared" si="11"/>
        <v>3415</v>
      </c>
      <c r="Z44" s="11">
        <f t="shared" si="11"/>
        <v>15026</v>
      </c>
      <c r="AA44" s="11">
        <f t="shared" si="11"/>
        <v>20799</v>
      </c>
    </row>
    <row r="46" spans="1:27" s="28" customFormat="1" ht="46.5" x14ac:dyDescent="0.25">
      <c r="A46" s="23" t="s">
        <v>58</v>
      </c>
      <c r="B46" s="25" t="s">
        <v>1</v>
      </c>
      <c r="C46" s="25" t="s">
        <v>76</v>
      </c>
      <c r="D46" s="25" t="s">
        <v>80</v>
      </c>
      <c r="E46" s="25" t="s">
        <v>43</v>
      </c>
      <c r="F46" s="25" t="s">
        <v>78</v>
      </c>
      <c r="G46" s="25" t="s">
        <v>81</v>
      </c>
      <c r="H46" s="25" t="s">
        <v>44</v>
      </c>
      <c r="I46" s="25" t="s">
        <v>4</v>
      </c>
      <c r="J46" s="25" t="s">
        <v>45</v>
      </c>
      <c r="K46" s="25" t="s">
        <v>6</v>
      </c>
      <c r="L46" s="25" t="s">
        <v>46</v>
      </c>
      <c r="M46" s="25" t="s">
        <v>8</v>
      </c>
      <c r="N46" s="25" t="s">
        <v>47</v>
      </c>
      <c r="O46" s="25" t="s">
        <v>75</v>
      </c>
      <c r="P46" s="25" t="s">
        <v>48</v>
      </c>
      <c r="Q46" s="25" t="s">
        <v>49</v>
      </c>
      <c r="R46" s="25" t="s">
        <v>50</v>
      </c>
      <c r="S46" s="25" t="s">
        <v>51</v>
      </c>
      <c r="T46" s="25" t="s">
        <v>52</v>
      </c>
      <c r="U46" s="25" t="s">
        <v>53</v>
      </c>
      <c r="V46" s="26" t="s">
        <v>54</v>
      </c>
      <c r="W46" s="25" t="s">
        <v>22</v>
      </c>
      <c r="X46" s="25" t="s">
        <v>8</v>
      </c>
      <c r="Y46" s="26" t="s">
        <v>17</v>
      </c>
      <c r="Z46" s="26" t="s">
        <v>18</v>
      </c>
      <c r="AA46" s="26" t="s">
        <v>19</v>
      </c>
    </row>
    <row r="47" spans="1:27" x14ac:dyDescent="0.25">
      <c r="A47" s="1" t="s">
        <v>29</v>
      </c>
      <c r="B47" s="22">
        <v>62772</v>
      </c>
      <c r="C47" s="22">
        <v>7876</v>
      </c>
      <c r="D47" s="22">
        <v>1557</v>
      </c>
      <c r="E47" s="22">
        <v>8905</v>
      </c>
      <c r="F47" s="22">
        <v>7501</v>
      </c>
      <c r="G47" s="22">
        <v>1851</v>
      </c>
      <c r="H47" s="22">
        <v>9043</v>
      </c>
      <c r="I47" s="22">
        <v>2578</v>
      </c>
      <c r="J47" s="22">
        <v>7393</v>
      </c>
      <c r="K47" s="22">
        <v>1311</v>
      </c>
      <c r="L47" s="10"/>
      <c r="M47" s="22">
        <v>12954</v>
      </c>
      <c r="N47" s="10"/>
      <c r="O47" s="22">
        <v>1679</v>
      </c>
      <c r="P47" s="22">
        <v>1518</v>
      </c>
      <c r="Q47" s="22">
        <v>42</v>
      </c>
      <c r="R47" s="22">
        <v>120</v>
      </c>
      <c r="S47" s="22">
        <v>94</v>
      </c>
      <c r="T47" s="10"/>
      <c r="U47" s="10"/>
      <c r="V47" s="22">
        <f t="shared" ref="V47:V52" si="12">SUM(C47:U47)-T47</f>
        <v>64422</v>
      </c>
      <c r="W47" s="22">
        <f t="shared" ref="W47:W52" si="13">C47+D47+E47+F47+G47+H47</f>
        <v>36733</v>
      </c>
      <c r="X47" s="22">
        <f t="shared" ref="X47:X52" si="14">M47</f>
        <v>12954</v>
      </c>
      <c r="Y47" s="22">
        <f t="shared" ref="Y47:Y52" si="15">O47+P47</f>
        <v>3197</v>
      </c>
      <c r="Z47" s="10">
        <f t="shared" ref="Z47:Z52" si="16">N47+U47</f>
        <v>0</v>
      </c>
      <c r="AA47" s="22">
        <f t="shared" ref="AA47:AA52" si="17">I47+J47+K47+L47+Q47+R47+S47</f>
        <v>11538</v>
      </c>
    </row>
    <row r="48" spans="1:27" x14ac:dyDescent="0.25">
      <c r="A48" s="3" t="s">
        <v>21</v>
      </c>
      <c r="B48" s="22">
        <v>31589</v>
      </c>
      <c r="C48" s="22">
        <v>2644</v>
      </c>
      <c r="D48" s="22">
        <v>1012</v>
      </c>
      <c r="E48" s="22">
        <v>3477</v>
      </c>
      <c r="F48" s="22">
        <v>2503</v>
      </c>
      <c r="G48" s="22">
        <v>1111</v>
      </c>
      <c r="H48" s="22">
        <v>3503</v>
      </c>
      <c r="I48" s="22">
        <v>482</v>
      </c>
      <c r="J48" s="22">
        <v>1239</v>
      </c>
      <c r="K48" s="22">
        <v>373</v>
      </c>
      <c r="L48" s="22">
        <v>64</v>
      </c>
      <c r="M48" s="22">
        <v>10800</v>
      </c>
      <c r="N48" s="22">
        <v>1672</v>
      </c>
      <c r="O48" s="12"/>
      <c r="P48" s="12"/>
      <c r="Q48" s="12"/>
      <c r="R48" s="12"/>
      <c r="S48" s="12"/>
      <c r="T48" s="22">
        <v>13838</v>
      </c>
      <c r="U48" s="22">
        <v>3643</v>
      </c>
      <c r="V48" s="22">
        <f t="shared" si="12"/>
        <v>32523</v>
      </c>
      <c r="W48" s="22">
        <f t="shared" si="13"/>
        <v>14250</v>
      </c>
      <c r="X48" s="22">
        <f t="shared" si="14"/>
        <v>10800</v>
      </c>
      <c r="Y48" s="12">
        <f t="shared" si="15"/>
        <v>0</v>
      </c>
      <c r="Z48" s="22">
        <f t="shared" si="16"/>
        <v>5315</v>
      </c>
      <c r="AA48" s="22">
        <f t="shared" si="17"/>
        <v>2158</v>
      </c>
    </row>
    <row r="49" spans="1:27" x14ac:dyDescent="0.25">
      <c r="A49" s="5" t="s">
        <v>23</v>
      </c>
      <c r="B49" s="22">
        <v>18831</v>
      </c>
      <c r="C49" s="22">
        <v>2284</v>
      </c>
      <c r="D49" s="22">
        <v>318</v>
      </c>
      <c r="E49" s="22">
        <v>2451</v>
      </c>
      <c r="F49" s="22">
        <v>1696</v>
      </c>
      <c r="G49" s="22">
        <v>306</v>
      </c>
      <c r="H49" s="22">
        <v>1915</v>
      </c>
      <c r="I49" s="22">
        <v>539</v>
      </c>
      <c r="J49" s="22">
        <v>1281</v>
      </c>
      <c r="K49" s="22">
        <v>366</v>
      </c>
      <c r="L49" s="22">
        <v>201</v>
      </c>
      <c r="M49" s="22">
        <v>2849</v>
      </c>
      <c r="N49" s="22">
        <v>990</v>
      </c>
      <c r="O49" s="13"/>
      <c r="P49" s="13"/>
      <c r="Q49" s="13"/>
      <c r="R49" s="13"/>
      <c r="S49" s="13"/>
      <c r="T49" s="22">
        <v>8322</v>
      </c>
      <c r="U49" s="22">
        <v>2097</v>
      </c>
      <c r="V49" s="22">
        <f t="shared" si="12"/>
        <v>17293</v>
      </c>
      <c r="W49" s="22">
        <f t="shared" si="13"/>
        <v>8970</v>
      </c>
      <c r="X49" s="22">
        <f t="shared" si="14"/>
        <v>2849</v>
      </c>
      <c r="Y49" s="13">
        <f t="shared" si="15"/>
        <v>0</v>
      </c>
      <c r="Z49" s="22">
        <f t="shared" si="16"/>
        <v>3087</v>
      </c>
      <c r="AA49" s="22">
        <f t="shared" si="17"/>
        <v>2387</v>
      </c>
    </row>
    <row r="50" spans="1:27" x14ac:dyDescent="0.25">
      <c r="A50" s="6" t="s">
        <v>24</v>
      </c>
      <c r="B50" s="22">
        <v>19288</v>
      </c>
      <c r="C50" s="22">
        <v>2189</v>
      </c>
      <c r="D50" s="22">
        <v>307</v>
      </c>
      <c r="E50" s="22">
        <v>2417</v>
      </c>
      <c r="F50" s="22">
        <v>1993</v>
      </c>
      <c r="G50" s="22">
        <v>344</v>
      </c>
      <c r="H50" s="22">
        <v>2276</v>
      </c>
      <c r="I50" s="22">
        <v>527</v>
      </c>
      <c r="J50" s="22">
        <v>1160</v>
      </c>
      <c r="K50" s="22">
        <v>306</v>
      </c>
      <c r="L50" s="22">
        <v>160</v>
      </c>
      <c r="M50" s="22">
        <v>4593</v>
      </c>
      <c r="N50" s="22">
        <v>1783</v>
      </c>
      <c r="O50" s="14"/>
      <c r="P50" s="14"/>
      <c r="Q50" s="14"/>
      <c r="R50" s="14"/>
      <c r="S50" s="14"/>
      <c r="T50" s="22">
        <v>7665</v>
      </c>
      <c r="U50" s="22">
        <v>1896</v>
      </c>
      <c r="V50" s="22">
        <f t="shared" si="12"/>
        <v>19951</v>
      </c>
      <c r="W50" s="22">
        <f t="shared" si="13"/>
        <v>9526</v>
      </c>
      <c r="X50" s="22">
        <f t="shared" si="14"/>
        <v>4593</v>
      </c>
      <c r="Y50" s="14">
        <f t="shared" si="15"/>
        <v>0</v>
      </c>
      <c r="Z50" s="22">
        <f t="shared" si="16"/>
        <v>3679</v>
      </c>
      <c r="AA50" s="22">
        <f t="shared" si="17"/>
        <v>2153</v>
      </c>
    </row>
    <row r="51" spans="1:27" x14ac:dyDescent="0.25">
      <c r="A51" s="7" t="s">
        <v>25</v>
      </c>
      <c r="B51" s="22">
        <v>7960</v>
      </c>
      <c r="C51" s="22">
        <v>983</v>
      </c>
      <c r="D51" s="22">
        <v>209</v>
      </c>
      <c r="E51" s="22">
        <v>1147</v>
      </c>
      <c r="F51" s="22">
        <v>836</v>
      </c>
      <c r="G51" s="22">
        <v>232</v>
      </c>
      <c r="H51" s="22">
        <v>1064</v>
      </c>
      <c r="I51" s="22">
        <v>360</v>
      </c>
      <c r="J51" s="22">
        <v>538</v>
      </c>
      <c r="K51" s="22">
        <v>87</v>
      </c>
      <c r="L51" s="22">
        <v>100</v>
      </c>
      <c r="M51" s="22">
        <v>1262</v>
      </c>
      <c r="N51" s="15">
        <v>0</v>
      </c>
      <c r="O51" s="15"/>
      <c r="P51" s="15"/>
      <c r="Q51" s="15"/>
      <c r="R51" s="15"/>
      <c r="S51" s="15"/>
      <c r="T51" s="22">
        <v>3295</v>
      </c>
      <c r="U51" s="15">
        <v>0</v>
      </c>
      <c r="V51" s="22">
        <f t="shared" si="12"/>
        <v>6818</v>
      </c>
      <c r="W51" s="22">
        <f t="shared" si="13"/>
        <v>4471</v>
      </c>
      <c r="X51" s="22">
        <f t="shared" si="14"/>
        <v>1262</v>
      </c>
      <c r="Y51" s="15">
        <f t="shared" si="15"/>
        <v>0</v>
      </c>
      <c r="Z51" s="15">
        <f t="shared" si="16"/>
        <v>0</v>
      </c>
      <c r="AA51" s="22">
        <f t="shared" si="17"/>
        <v>1085</v>
      </c>
    </row>
    <row r="52" spans="1:27" x14ac:dyDescent="0.25">
      <c r="A52" s="4" t="s">
        <v>26</v>
      </c>
      <c r="B52" s="22">
        <v>11783</v>
      </c>
      <c r="C52" s="22">
        <v>1950</v>
      </c>
      <c r="D52" s="22">
        <v>367</v>
      </c>
      <c r="E52" s="22">
        <v>2248</v>
      </c>
      <c r="F52" s="22">
        <v>1781</v>
      </c>
      <c r="G52" s="22">
        <v>443</v>
      </c>
      <c r="H52" s="22">
        <v>2216</v>
      </c>
      <c r="I52" s="22">
        <v>298</v>
      </c>
      <c r="J52" s="22">
        <v>490</v>
      </c>
      <c r="K52" s="22">
        <v>25</v>
      </c>
      <c r="L52" s="22">
        <v>77</v>
      </c>
      <c r="M52" s="22">
        <v>1096</v>
      </c>
      <c r="N52" s="22">
        <v>515</v>
      </c>
      <c r="O52" s="16"/>
      <c r="P52" s="16"/>
      <c r="Q52" s="16"/>
      <c r="R52" s="16"/>
      <c r="S52" s="16"/>
      <c r="T52" s="22">
        <v>4306</v>
      </c>
      <c r="U52" s="22">
        <v>492</v>
      </c>
      <c r="V52" s="22">
        <f t="shared" si="12"/>
        <v>11998</v>
      </c>
      <c r="W52" s="22">
        <f t="shared" si="13"/>
        <v>9005</v>
      </c>
      <c r="X52" s="22">
        <f t="shared" si="14"/>
        <v>1096</v>
      </c>
      <c r="Y52" s="16">
        <f t="shared" si="15"/>
        <v>0</v>
      </c>
      <c r="Z52" s="22">
        <f t="shared" si="16"/>
        <v>1007</v>
      </c>
      <c r="AA52" s="22">
        <f t="shared" si="17"/>
        <v>890</v>
      </c>
    </row>
    <row r="53" spans="1:27" x14ac:dyDescent="0.25">
      <c r="A53" s="8" t="s">
        <v>33</v>
      </c>
      <c r="B53" s="11">
        <f t="shared" ref="B53:AA53" si="18">SUM(B47:B52)</f>
        <v>152223</v>
      </c>
      <c r="C53" s="11">
        <f t="shared" si="18"/>
        <v>17926</v>
      </c>
      <c r="D53" s="11">
        <f t="shared" si="18"/>
        <v>3770</v>
      </c>
      <c r="E53" s="11">
        <f t="shared" si="18"/>
        <v>20645</v>
      </c>
      <c r="F53" s="11">
        <f t="shared" si="18"/>
        <v>16310</v>
      </c>
      <c r="G53" s="11">
        <f t="shared" si="18"/>
        <v>4287</v>
      </c>
      <c r="H53" s="11">
        <f t="shared" si="18"/>
        <v>20017</v>
      </c>
      <c r="I53" s="11">
        <f t="shared" si="18"/>
        <v>4784</v>
      </c>
      <c r="J53" s="11">
        <f t="shared" si="18"/>
        <v>12101</v>
      </c>
      <c r="K53" s="11">
        <f t="shared" si="18"/>
        <v>2468</v>
      </c>
      <c r="L53" s="11">
        <f t="shared" si="18"/>
        <v>602</v>
      </c>
      <c r="M53" s="11">
        <f t="shared" si="18"/>
        <v>33554</v>
      </c>
      <c r="N53" s="11">
        <f t="shared" si="18"/>
        <v>4960</v>
      </c>
      <c r="O53" s="11">
        <f t="shared" si="18"/>
        <v>1679</v>
      </c>
      <c r="P53" s="11">
        <f t="shared" si="18"/>
        <v>1518</v>
      </c>
      <c r="Q53" s="11">
        <f t="shared" si="18"/>
        <v>42</v>
      </c>
      <c r="R53" s="11">
        <f t="shared" si="18"/>
        <v>120</v>
      </c>
      <c r="S53" s="11">
        <f t="shared" si="18"/>
        <v>94</v>
      </c>
      <c r="T53" s="11">
        <f t="shared" si="18"/>
        <v>37426</v>
      </c>
      <c r="U53" s="11">
        <f t="shared" si="18"/>
        <v>8128</v>
      </c>
      <c r="V53" s="11">
        <f t="shared" si="18"/>
        <v>153005</v>
      </c>
      <c r="W53" s="11">
        <f t="shared" si="18"/>
        <v>82955</v>
      </c>
      <c r="X53" s="11">
        <f t="shared" si="18"/>
        <v>33554</v>
      </c>
      <c r="Y53" s="11">
        <f t="shared" si="18"/>
        <v>3197</v>
      </c>
      <c r="Z53" s="11">
        <f t="shared" si="18"/>
        <v>13088</v>
      </c>
      <c r="AA53" s="11">
        <f t="shared" si="18"/>
        <v>20211</v>
      </c>
    </row>
    <row r="55" spans="1:27" s="28" customFormat="1" ht="46.5" x14ac:dyDescent="0.25">
      <c r="A55" s="23" t="s">
        <v>59</v>
      </c>
      <c r="B55" s="25" t="s">
        <v>1</v>
      </c>
      <c r="C55" s="25" t="s">
        <v>76</v>
      </c>
      <c r="D55" s="25" t="s">
        <v>80</v>
      </c>
      <c r="E55" s="25" t="s">
        <v>43</v>
      </c>
      <c r="F55" s="25" t="s">
        <v>78</v>
      </c>
      <c r="G55" s="25" t="s">
        <v>81</v>
      </c>
      <c r="H55" s="25" t="s">
        <v>44</v>
      </c>
      <c r="I55" s="25" t="s">
        <v>4</v>
      </c>
      <c r="J55" s="25" t="s">
        <v>45</v>
      </c>
      <c r="K55" s="25" t="s">
        <v>6</v>
      </c>
      <c r="L55" s="25" t="s">
        <v>46</v>
      </c>
      <c r="M55" s="25" t="s">
        <v>8</v>
      </c>
      <c r="N55" s="25" t="s">
        <v>47</v>
      </c>
      <c r="O55" s="25" t="s">
        <v>75</v>
      </c>
      <c r="P55" s="25" t="s">
        <v>48</v>
      </c>
      <c r="Q55" s="25" t="s">
        <v>49</v>
      </c>
      <c r="R55" s="25" t="s">
        <v>50</v>
      </c>
      <c r="S55" s="25" t="s">
        <v>51</v>
      </c>
      <c r="T55" s="25" t="s">
        <v>52</v>
      </c>
      <c r="U55" s="25" t="s">
        <v>53</v>
      </c>
      <c r="V55" s="26" t="s">
        <v>54</v>
      </c>
      <c r="W55" s="25" t="s">
        <v>22</v>
      </c>
      <c r="X55" s="25" t="s">
        <v>8</v>
      </c>
      <c r="Y55" s="26" t="s">
        <v>17</v>
      </c>
      <c r="Z55" s="26" t="s">
        <v>18</v>
      </c>
      <c r="AA55" s="26" t="s">
        <v>19</v>
      </c>
    </row>
    <row r="56" spans="1:27" x14ac:dyDescent="0.25">
      <c r="A56" s="1" t="s">
        <v>29</v>
      </c>
      <c r="B56" s="22">
        <v>60577</v>
      </c>
      <c r="C56" s="22">
        <v>6774</v>
      </c>
      <c r="D56" s="22">
        <v>961</v>
      </c>
      <c r="E56" s="22">
        <v>6956</v>
      </c>
      <c r="F56" s="22">
        <v>6008</v>
      </c>
      <c r="G56" s="22">
        <v>1564</v>
      </c>
      <c r="H56" s="22">
        <v>5953</v>
      </c>
      <c r="I56" s="22">
        <v>3110</v>
      </c>
      <c r="J56" s="22">
        <v>6401</v>
      </c>
      <c r="K56" s="22">
        <v>1352</v>
      </c>
      <c r="L56" s="10"/>
      <c r="M56" s="22">
        <v>19271</v>
      </c>
      <c r="N56" s="10"/>
      <c r="O56" s="22">
        <v>1932</v>
      </c>
      <c r="P56" s="22">
        <v>1702</v>
      </c>
      <c r="Q56" s="22">
        <v>125</v>
      </c>
      <c r="R56" s="22">
        <v>101</v>
      </c>
      <c r="S56" s="22">
        <v>45</v>
      </c>
      <c r="T56" s="10"/>
      <c r="U56" s="10"/>
      <c r="V56" s="22">
        <f t="shared" ref="V56:V62" si="19">SUM(C56:U56)-T56</f>
        <v>62255</v>
      </c>
      <c r="W56" s="22">
        <f t="shared" ref="W56:W62" si="20">C56+D56+E56+F56+G56+H56</f>
        <v>28216</v>
      </c>
      <c r="X56" s="22">
        <f t="shared" ref="X56:X62" si="21">M56</f>
        <v>19271</v>
      </c>
      <c r="Y56" s="22">
        <f t="shared" ref="Y56:Y62" si="22">O56+P56</f>
        <v>3634</v>
      </c>
      <c r="Z56" s="10">
        <f t="shared" ref="Z56:Z62" si="23">N56+U56</f>
        <v>0</v>
      </c>
      <c r="AA56" s="22">
        <f t="shared" ref="AA56:AA62" si="24">I56+J56+K56+L56+Q56+R56+S56</f>
        <v>11134</v>
      </c>
    </row>
    <row r="57" spans="1:27" x14ac:dyDescent="0.25">
      <c r="A57" s="3" t="s">
        <v>21</v>
      </c>
      <c r="B57" s="22">
        <v>28577</v>
      </c>
      <c r="C57" s="22">
        <v>2117</v>
      </c>
      <c r="D57" s="22">
        <v>640</v>
      </c>
      <c r="E57" s="22">
        <v>2355</v>
      </c>
      <c r="F57" s="22">
        <v>2024</v>
      </c>
      <c r="G57" s="22">
        <v>894</v>
      </c>
      <c r="H57" s="22">
        <v>1933</v>
      </c>
      <c r="I57" s="22">
        <v>570</v>
      </c>
      <c r="J57" s="22">
        <v>1333</v>
      </c>
      <c r="K57" s="22">
        <v>371</v>
      </c>
      <c r="L57" s="22">
        <v>99</v>
      </c>
      <c r="M57" s="22">
        <v>12448</v>
      </c>
      <c r="N57" s="22">
        <v>766</v>
      </c>
      <c r="O57" s="12"/>
      <c r="P57" s="12"/>
      <c r="Q57" s="12"/>
      <c r="R57" s="12"/>
      <c r="S57" s="12"/>
      <c r="T57" s="22">
        <v>15479</v>
      </c>
      <c r="U57" s="22">
        <v>2224</v>
      </c>
      <c r="V57" s="22">
        <f t="shared" si="19"/>
        <v>27774</v>
      </c>
      <c r="W57" s="22">
        <f t="shared" si="20"/>
        <v>9963</v>
      </c>
      <c r="X57" s="22">
        <f t="shared" si="21"/>
        <v>12448</v>
      </c>
      <c r="Y57" s="12">
        <f t="shared" si="22"/>
        <v>0</v>
      </c>
      <c r="Z57" s="22">
        <f t="shared" si="23"/>
        <v>2990</v>
      </c>
      <c r="AA57" s="22">
        <f t="shared" si="24"/>
        <v>2373</v>
      </c>
    </row>
    <row r="58" spans="1:27" x14ac:dyDescent="0.25">
      <c r="A58" s="5" t="s">
        <v>23</v>
      </c>
      <c r="B58" s="22">
        <v>19854</v>
      </c>
      <c r="C58" s="22">
        <v>2035</v>
      </c>
      <c r="D58" s="22">
        <v>205</v>
      </c>
      <c r="E58" s="22">
        <v>2146</v>
      </c>
      <c r="F58" s="22">
        <v>1654</v>
      </c>
      <c r="G58" s="22">
        <v>324</v>
      </c>
      <c r="H58" s="22">
        <v>1861</v>
      </c>
      <c r="I58" s="22">
        <v>615</v>
      </c>
      <c r="J58" s="22">
        <v>1080</v>
      </c>
      <c r="K58" s="22">
        <v>287</v>
      </c>
      <c r="L58" s="22">
        <v>167</v>
      </c>
      <c r="M58" s="22">
        <v>3086</v>
      </c>
      <c r="N58" s="22">
        <v>712</v>
      </c>
      <c r="O58" s="13"/>
      <c r="P58" s="13"/>
      <c r="Q58" s="13"/>
      <c r="R58" s="13"/>
      <c r="S58" s="13"/>
      <c r="T58" s="22">
        <v>9011</v>
      </c>
      <c r="U58" s="22">
        <v>2165</v>
      </c>
      <c r="V58" s="22">
        <f t="shared" si="19"/>
        <v>16337</v>
      </c>
      <c r="W58" s="22">
        <f t="shared" si="20"/>
        <v>8225</v>
      </c>
      <c r="X58" s="22">
        <f t="shared" si="21"/>
        <v>3086</v>
      </c>
      <c r="Y58" s="13">
        <f t="shared" si="22"/>
        <v>0</v>
      </c>
      <c r="Z58" s="22">
        <f t="shared" si="23"/>
        <v>2877</v>
      </c>
      <c r="AA58" s="22">
        <f t="shared" si="24"/>
        <v>2149</v>
      </c>
    </row>
    <row r="59" spans="1:27" x14ac:dyDescent="0.25">
      <c r="A59" s="6" t="s">
        <v>24</v>
      </c>
      <c r="B59" s="22">
        <v>20208</v>
      </c>
      <c r="C59" s="22">
        <v>1829</v>
      </c>
      <c r="D59" s="22">
        <v>152</v>
      </c>
      <c r="E59" s="22">
        <v>2074</v>
      </c>
      <c r="F59" s="22">
        <v>1609</v>
      </c>
      <c r="G59" s="22">
        <v>311</v>
      </c>
      <c r="H59" s="22">
        <v>1917</v>
      </c>
      <c r="I59" s="22">
        <v>524</v>
      </c>
      <c r="J59" s="22">
        <v>1442</v>
      </c>
      <c r="K59" s="22">
        <v>221</v>
      </c>
      <c r="L59" s="22">
        <v>124</v>
      </c>
      <c r="M59" s="22">
        <v>4320</v>
      </c>
      <c r="N59" s="22">
        <v>2069</v>
      </c>
      <c r="O59" s="14"/>
      <c r="P59" s="14"/>
      <c r="Q59" s="14"/>
      <c r="R59" s="14"/>
      <c r="S59" s="14"/>
      <c r="T59" s="22">
        <v>9694</v>
      </c>
      <c r="U59" s="22">
        <v>1609</v>
      </c>
      <c r="V59" s="22">
        <f t="shared" si="19"/>
        <v>18201</v>
      </c>
      <c r="W59" s="22">
        <f t="shared" si="20"/>
        <v>7892</v>
      </c>
      <c r="X59" s="22">
        <f t="shared" si="21"/>
        <v>4320</v>
      </c>
      <c r="Y59" s="14">
        <f t="shared" si="22"/>
        <v>0</v>
      </c>
      <c r="Z59" s="22">
        <f t="shared" si="23"/>
        <v>3678</v>
      </c>
      <c r="AA59" s="22">
        <f t="shared" si="24"/>
        <v>2311</v>
      </c>
    </row>
    <row r="60" spans="1:27" x14ac:dyDescent="0.25">
      <c r="A60" s="7" t="s">
        <v>25</v>
      </c>
      <c r="B60" s="22">
        <v>8530</v>
      </c>
      <c r="C60" s="22">
        <v>751</v>
      </c>
      <c r="D60" s="22">
        <v>53</v>
      </c>
      <c r="E60" s="22">
        <v>793</v>
      </c>
      <c r="F60" s="22">
        <v>690</v>
      </c>
      <c r="G60" s="22">
        <v>221</v>
      </c>
      <c r="H60" s="22">
        <v>855</v>
      </c>
      <c r="I60" s="22">
        <v>502</v>
      </c>
      <c r="J60" s="22">
        <v>586</v>
      </c>
      <c r="K60" s="22">
        <v>127</v>
      </c>
      <c r="L60" s="22">
        <v>52</v>
      </c>
      <c r="M60" s="22">
        <v>1338</v>
      </c>
      <c r="N60" s="15"/>
      <c r="O60" s="15"/>
      <c r="P60" s="15"/>
      <c r="Q60" s="15"/>
      <c r="R60" s="15"/>
      <c r="S60" s="15"/>
      <c r="T60" s="22">
        <v>3615</v>
      </c>
      <c r="U60" s="15"/>
      <c r="V60" s="22">
        <f t="shared" si="19"/>
        <v>5968</v>
      </c>
      <c r="W60" s="22">
        <f t="shared" si="20"/>
        <v>3363</v>
      </c>
      <c r="X60" s="22">
        <f t="shared" si="21"/>
        <v>1338</v>
      </c>
      <c r="Y60" s="15">
        <f t="shared" si="22"/>
        <v>0</v>
      </c>
      <c r="Z60" s="15">
        <f t="shared" si="23"/>
        <v>0</v>
      </c>
      <c r="AA60" s="22">
        <f t="shared" si="24"/>
        <v>1267</v>
      </c>
    </row>
    <row r="61" spans="1:27" x14ac:dyDescent="0.25">
      <c r="A61" s="4" t="s">
        <v>26</v>
      </c>
      <c r="B61" s="22">
        <v>11309</v>
      </c>
      <c r="C61" s="22">
        <v>1551</v>
      </c>
      <c r="D61" s="22">
        <v>215</v>
      </c>
      <c r="E61" s="22">
        <v>1671</v>
      </c>
      <c r="F61" s="22">
        <v>1809</v>
      </c>
      <c r="G61" s="22">
        <v>426</v>
      </c>
      <c r="H61" s="22">
        <v>1973</v>
      </c>
      <c r="I61" s="22">
        <v>515</v>
      </c>
      <c r="J61" s="22">
        <v>721</v>
      </c>
      <c r="K61" s="22">
        <v>92</v>
      </c>
      <c r="L61" s="22">
        <v>71</v>
      </c>
      <c r="M61" s="22">
        <v>1399</v>
      </c>
      <c r="N61" s="22">
        <v>433</v>
      </c>
      <c r="O61" s="16"/>
      <c r="P61" s="16"/>
      <c r="Q61" s="16"/>
      <c r="R61" s="16"/>
      <c r="S61" s="16"/>
      <c r="T61" s="22">
        <v>3312</v>
      </c>
      <c r="U61" s="22">
        <v>901</v>
      </c>
      <c r="V61" s="22">
        <f t="shared" si="19"/>
        <v>11777</v>
      </c>
      <c r="W61" s="22">
        <f t="shared" si="20"/>
        <v>7645</v>
      </c>
      <c r="X61" s="22">
        <f t="shared" si="21"/>
        <v>1399</v>
      </c>
      <c r="Y61" s="16">
        <f t="shared" si="22"/>
        <v>0</v>
      </c>
      <c r="Z61" s="22">
        <f t="shared" si="23"/>
        <v>1334</v>
      </c>
      <c r="AA61" s="22">
        <f t="shared" si="24"/>
        <v>1399</v>
      </c>
    </row>
    <row r="62" spans="1:27" x14ac:dyDescent="0.25">
      <c r="A62" s="7" t="s">
        <v>60</v>
      </c>
      <c r="B62" s="22">
        <v>833</v>
      </c>
      <c r="C62" s="22">
        <v>91</v>
      </c>
      <c r="D62" s="15"/>
      <c r="E62" s="22">
        <v>65</v>
      </c>
      <c r="F62" s="15"/>
      <c r="G62" s="15"/>
      <c r="H62" s="15"/>
      <c r="I62" s="22">
        <v>57</v>
      </c>
      <c r="J62" s="22">
        <v>105</v>
      </c>
      <c r="K62" s="22">
        <v>10</v>
      </c>
      <c r="L62" s="22">
        <v>2</v>
      </c>
      <c r="M62" s="22">
        <v>194</v>
      </c>
      <c r="N62" s="15"/>
      <c r="O62" s="15"/>
      <c r="P62" s="15"/>
      <c r="Q62" s="15"/>
      <c r="R62" s="15"/>
      <c r="S62" s="15"/>
      <c r="T62" s="22">
        <v>309</v>
      </c>
      <c r="U62" s="15"/>
      <c r="V62" s="22">
        <f t="shared" si="19"/>
        <v>524</v>
      </c>
      <c r="W62" s="22">
        <f t="shared" si="20"/>
        <v>156</v>
      </c>
      <c r="X62" s="22">
        <f t="shared" si="21"/>
        <v>194</v>
      </c>
      <c r="Y62" s="15">
        <f t="shared" si="22"/>
        <v>0</v>
      </c>
      <c r="Z62" s="15">
        <f t="shared" si="23"/>
        <v>0</v>
      </c>
      <c r="AA62" s="22">
        <f t="shared" si="24"/>
        <v>174</v>
      </c>
    </row>
    <row r="63" spans="1:27" x14ac:dyDescent="0.25">
      <c r="A63" s="8" t="s">
        <v>37</v>
      </c>
      <c r="B63" s="11">
        <f>SUM(B56:B62)</f>
        <v>149888</v>
      </c>
      <c r="C63" s="11">
        <f>SUM(C56:C62)</f>
        <v>15148</v>
      </c>
      <c r="D63" s="11">
        <f>SUM(D56:D62)</f>
        <v>2226</v>
      </c>
      <c r="E63" s="11">
        <f>SUM(E56:E62)</f>
        <v>16060</v>
      </c>
      <c r="F63" s="11">
        <f t="shared" ref="F63" si="25">SUM(F56:F61)</f>
        <v>13794</v>
      </c>
      <c r="G63" s="11">
        <f t="shared" ref="G63" si="26">SUM(G56:G61)</f>
        <v>3740</v>
      </c>
      <c r="H63" s="11">
        <f t="shared" ref="H63" si="27">SUM(H56:H61)</f>
        <v>14492</v>
      </c>
      <c r="I63" s="11">
        <f>SUM(I56:I62)</f>
        <v>5893</v>
      </c>
      <c r="J63" s="11">
        <f>SUM(J56:J62)</f>
        <v>11668</v>
      </c>
      <c r="K63" s="11">
        <f>SUM(K56:K62)</f>
        <v>2460</v>
      </c>
      <c r="L63" s="11">
        <f>SUM(L56:L62)</f>
        <v>515</v>
      </c>
      <c r="M63" s="11">
        <f>SUM(M56:M62)</f>
        <v>42056</v>
      </c>
      <c r="N63" s="11">
        <f t="shared" ref="N63" si="28">SUM(N56:N61)</f>
        <v>3980</v>
      </c>
      <c r="O63" s="11">
        <f t="shared" ref="O63" si="29">SUM(O56:O61)</f>
        <v>1932</v>
      </c>
      <c r="P63" s="11">
        <f t="shared" ref="P63" si="30">SUM(P56:P61)</f>
        <v>1702</v>
      </c>
      <c r="Q63" s="11">
        <f t="shared" ref="Q63" si="31">SUM(Q56:Q61)</f>
        <v>125</v>
      </c>
      <c r="R63" s="11">
        <f t="shared" ref="R63" si="32">SUM(R56:R61)</f>
        <v>101</v>
      </c>
      <c r="S63" s="11">
        <f t="shared" ref="S63" si="33">SUM(S56:S61)</f>
        <v>45</v>
      </c>
      <c r="T63" s="11">
        <f>SUM(T56:T62)</f>
        <v>41420</v>
      </c>
      <c r="U63" s="11">
        <f t="shared" ref="U63" si="34">SUM(U56:U61)</f>
        <v>6899</v>
      </c>
      <c r="V63" s="11">
        <f t="shared" ref="V63" si="35">SUM(V56:V61)</f>
        <v>142312</v>
      </c>
      <c r="W63" s="11">
        <f t="shared" ref="W63" si="36">SUM(W56:W61)</f>
        <v>65304</v>
      </c>
      <c r="X63" s="11">
        <f t="shared" ref="X63" si="37">SUM(X56:X61)</f>
        <v>41862</v>
      </c>
      <c r="Y63" s="11">
        <f t="shared" ref="Y63" si="38">SUM(Y56:Y61)</f>
        <v>3634</v>
      </c>
      <c r="Z63" s="11">
        <f t="shared" ref="Z63" si="39">SUM(Z56:Z61)</f>
        <v>10879</v>
      </c>
      <c r="AA63" s="11">
        <f t="shared" ref="AA63" si="40">SUM(AA56:AA61)</f>
        <v>20633</v>
      </c>
    </row>
    <row r="65" spans="1:27" s="28" customFormat="1" ht="46.5" x14ac:dyDescent="0.25">
      <c r="A65" s="23" t="s">
        <v>61</v>
      </c>
      <c r="B65" s="25" t="s">
        <v>1</v>
      </c>
      <c r="C65" s="25" t="s">
        <v>76</v>
      </c>
      <c r="D65" s="25" t="s">
        <v>80</v>
      </c>
      <c r="E65" s="25" t="s">
        <v>43</v>
      </c>
      <c r="F65" s="25" t="s">
        <v>78</v>
      </c>
      <c r="G65" s="25" t="s">
        <v>81</v>
      </c>
      <c r="H65" s="25" t="s">
        <v>44</v>
      </c>
      <c r="I65" s="25" t="s">
        <v>4</v>
      </c>
      <c r="J65" s="25" t="s">
        <v>45</v>
      </c>
      <c r="K65" s="25" t="s">
        <v>6</v>
      </c>
      <c r="L65" s="25" t="s">
        <v>46</v>
      </c>
      <c r="M65" s="25" t="s">
        <v>8</v>
      </c>
      <c r="N65" s="25" t="s">
        <v>47</v>
      </c>
      <c r="O65" s="25" t="s">
        <v>75</v>
      </c>
      <c r="P65" s="25" t="s">
        <v>48</v>
      </c>
      <c r="Q65" s="25" t="s">
        <v>49</v>
      </c>
      <c r="R65" s="25" t="s">
        <v>50</v>
      </c>
      <c r="S65" s="25" t="s">
        <v>51</v>
      </c>
      <c r="T65" s="25" t="s">
        <v>52</v>
      </c>
      <c r="U65" s="25" t="s">
        <v>53</v>
      </c>
      <c r="V65" s="26" t="s">
        <v>54</v>
      </c>
      <c r="W65" s="25" t="s">
        <v>22</v>
      </c>
      <c r="X65" s="25" t="s">
        <v>8</v>
      </c>
      <c r="Y65" s="26" t="s">
        <v>17</v>
      </c>
      <c r="Z65" s="26" t="s">
        <v>18</v>
      </c>
      <c r="AA65" s="26" t="s">
        <v>19</v>
      </c>
    </row>
    <row r="66" spans="1:27" x14ac:dyDescent="0.25">
      <c r="A66" s="1" t="s">
        <v>29</v>
      </c>
      <c r="B66" s="22">
        <v>69476</v>
      </c>
      <c r="C66" s="22">
        <v>8551</v>
      </c>
      <c r="D66" s="22">
        <v>0</v>
      </c>
      <c r="E66" s="22">
        <v>7897</v>
      </c>
      <c r="F66" s="22">
        <v>6767</v>
      </c>
      <c r="G66" s="22">
        <v>1727</v>
      </c>
      <c r="H66" s="22">
        <v>8405</v>
      </c>
      <c r="I66" s="22">
        <v>2616</v>
      </c>
      <c r="J66" s="22">
        <v>6068</v>
      </c>
      <c r="K66" s="22">
        <v>1198</v>
      </c>
      <c r="L66" s="10"/>
      <c r="M66" s="22">
        <v>20162</v>
      </c>
      <c r="N66" s="10"/>
      <c r="O66" s="22">
        <v>1862</v>
      </c>
      <c r="P66" s="22">
        <v>1568</v>
      </c>
      <c r="Q66" s="22">
        <v>89</v>
      </c>
      <c r="R66" s="22">
        <v>114</v>
      </c>
      <c r="S66" s="22">
        <v>45</v>
      </c>
      <c r="T66" s="10"/>
      <c r="U66" s="10"/>
      <c r="V66" s="22">
        <f t="shared" ref="V66:V72" si="41">SUM(C66:U66)-T66</f>
        <v>67069</v>
      </c>
      <c r="W66" s="22">
        <f t="shared" ref="W66:W72" si="42">C66+D66+E66+F66+G66+H66</f>
        <v>33347</v>
      </c>
      <c r="X66" s="22">
        <f t="shared" ref="X66:X72" si="43">M66</f>
        <v>20162</v>
      </c>
      <c r="Y66" s="22">
        <f t="shared" ref="Y66:Y72" si="44">O66+P66</f>
        <v>3430</v>
      </c>
      <c r="Z66" s="10">
        <f t="shared" ref="Z66:Z72" si="45">N66+U66</f>
        <v>0</v>
      </c>
      <c r="AA66" s="22">
        <f t="shared" ref="AA66:AA72" si="46">I66+J66+K66+L66+Q66+R66+S66</f>
        <v>10130</v>
      </c>
    </row>
    <row r="67" spans="1:27" x14ac:dyDescent="0.25">
      <c r="A67" s="3" t="s">
        <v>21</v>
      </c>
      <c r="B67" s="22">
        <v>29717</v>
      </c>
      <c r="C67" s="22">
        <v>2273</v>
      </c>
      <c r="D67" s="22">
        <v>0</v>
      </c>
      <c r="E67" s="22">
        <v>2503</v>
      </c>
      <c r="F67" s="22">
        <v>1955</v>
      </c>
      <c r="G67" s="22">
        <v>1140</v>
      </c>
      <c r="H67" s="22">
        <v>3097</v>
      </c>
      <c r="I67" s="22">
        <v>670</v>
      </c>
      <c r="J67" s="22">
        <v>1888</v>
      </c>
      <c r="K67" s="22">
        <v>260</v>
      </c>
      <c r="L67" s="22">
        <v>194</v>
      </c>
      <c r="M67" s="22">
        <v>13542</v>
      </c>
      <c r="N67" s="22">
        <v>1768</v>
      </c>
      <c r="O67" s="12"/>
      <c r="P67" s="12"/>
      <c r="Q67" s="12"/>
      <c r="R67" s="12"/>
      <c r="S67" s="12"/>
      <c r="T67" s="22">
        <v>7942</v>
      </c>
      <c r="U67" s="22">
        <v>1799</v>
      </c>
      <c r="V67" s="22">
        <f t="shared" si="41"/>
        <v>31089</v>
      </c>
      <c r="W67" s="22">
        <f t="shared" si="42"/>
        <v>10968</v>
      </c>
      <c r="X67" s="22">
        <f t="shared" si="43"/>
        <v>13542</v>
      </c>
      <c r="Y67" s="12">
        <f t="shared" si="44"/>
        <v>0</v>
      </c>
      <c r="Z67" s="22">
        <f t="shared" si="45"/>
        <v>3567</v>
      </c>
      <c r="AA67" s="22">
        <f t="shared" si="46"/>
        <v>3012</v>
      </c>
    </row>
    <row r="68" spans="1:27" x14ac:dyDescent="0.25">
      <c r="A68" s="5" t="s">
        <v>23</v>
      </c>
      <c r="B68" s="22">
        <v>23708</v>
      </c>
      <c r="C68" s="22">
        <v>2716</v>
      </c>
      <c r="D68" s="22">
        <v>0</v>
      </c>
      <c r="E68" s="22">
        <v>2448</v>
      </c>
      <c r="F68" s="22">
        <v>2678</v>
      </c>
      <c r="G68" s="22">
        <v>598</v>
      </c>
      <c r="H68" s="22">
        <v>3170</v>
      </c>
      <c r="I68" s="22">
        <v>446</v>
      </c>
      <c r="J68" s="22">
        <v>995</v>
      </c>
      <c r="K68" s="22">
        <v>286</v>
      </c>
      <c r="L68" s="22">
        <v>1154</v>
      </c>
      <c r="M68" s="22">
        <v>3218</v>
      </c>
      <c r="N68" s="22">
        <v>735</v>
      </c>
      <c r="O68" s="13"/>
      <c r="P68" s="13"/>
      <c r="Q68" s="13"/>
      <c r="R68" s="13"/>
      <c r="S68" s="13"/>
      <c r="T68" s="22">
        <v>8943</v>
      </c>
      <c r="U68" s="22">
        <v>1576</v>
      </c>
      <c r="V68" s="22">
        <f t="shared" si="41"/>
        <v>20020</v>
      </c>
      <c r="W68" s="22">
        <f t="shared" si="42"/>
        <v>11610</v>
      </c>
      <c r="X68" s="22">
        <f t="shared" si="43"/>
        <v>3218</v>
      </c>
      <c r="Y68" s="13">
        <f t="shared" si="44"/>
        <v>0</v>
      </c>
      <c r="Z68" s="22">
        <f t="shared" si="45"/>
        <v>2311</v>
      </c>
      <c r="AA68" s="22">
        <f t="shared" si="46"/>
        <v>2881</v>
      </c>
    </row>
    <row r="69" spans="1:27" x14ac:dyDescent="0.25">
      <c r="A69" s="6" t="s">
        <v>24</v>
      </c>
      <c r="B69" s="22">
        <v>19325</v>
      </c>
      <c r="C69" s="22">
        <v>1907</v>
      </c>
      <c r="D69" s="22">
        <v>0</v>
      </c>
      <c r="E69" s="22">
        <v>1547</v>
      </c>
      <c r="F69" s="22">
        <v>1876</v>
      </c>
      <c r="G69" s="22">
        <v>417</v>
      </c>
      <c r="H69" s="22">
        <v>2196</v>
      </c>
      <c r="I69" s="22">
        <v>412</v>
      </c>
      <c r="J69" s="22">
        <v>981</v>
      </c>
      <c r="K69" s="22">
        <v>190</v>
      </c>
      <c r="L69" s="22">
        <v>768</v>
      </c>
      <c r="M69" s="22">
        <v>3421</v>
      </c>
      <c r="N69" s="22">
        <v>1258</v>
      </c>
      <c r="O69" s="14"/>
      <c r="P69" s="14"/>
      <c r="Q69" s="14"/>
      <c r="R69" s="14"/>
      <c r="S69" s="14"/>
      <c r="T69" s="22">
        <v>6629</v>
      </c>
      <c r="U69" s="22">
        <v>796</v>
      </c>
      <c r="V69" s="22">
        <f t="shared" si="41"/>
        <v>15769</v>
      </c>
      <c r="W69" s="22">
        <f t="shared" si="42"/>
        <v>7943</v>
      </c>
      <c r="X69" s="22">
        <f t="shared" si="43"/>
        <v>3421</v>
      </c>
      <c r="Y69" s="14">
        <f t="shared" si="44"/>
        <v>0</v>
      </c>
      <c r="Z69" s="22">
        <f t="shared" si="45"/>
        <v>2054</v>
      </c>
      <c r="AA69" s="22">
        <f t="shared" si="46"/>
        <v>2351</v>
      </c>
    </row>
    <row r="70" spans="1:27" x14ac:dyDescent="0.25">
      <c r="A70" s="7" t="s">
        <v>25</v>
      </c>
      <c r="B70" s="22">
        <v>10117</v>
      </c>
      <c r="C70" s="22">
        <v>1335</v>
      </c>
      <c r="D70" s="22">
        <v>0</v>
      </c>
      <c r="E70" s="22">
        <v>1090</v>
      </c>
      <c r="F70" s="22">
        <v>1290</v>
      </c>
      <c r="G70" s="22">
        <v>345</v>
      </c>
      <c r="H70" s="22">
        <v>1303</v>
      </c>
      <c r="I70" s="22">
        <v>419</v>
      </c>
      <c r="J70" s="22">
        <v>542</v>
      </c>
      <c r="K70" s="22">
        <v>110</v>
      </c>
      <c r="L70" s="22">
        <v>642</v>
      </c>
      <c r="M70" s="22">
        <v>1322</v>
      </c>
      <c r="N70" s="15"/>
      <c r="O70" s="15"/>
      <c r="P70" s="15"/>
      <c r="Q70" s="15"/>
      <c r="R70" s="15"/>
      <c r="S70" s="15"/>
      <c r="T70" s="22">
        <v>3328</v>
      </c>
      <c r="U70" s="15"/>
      <c r="V70" s="22">
        <f t="shared" si="41"/>
        <v>8398</v>
      </c>
      <c r="W70" s="22">
        <f t="shared" si="42"/>
        <v>5363</v>
      </c>
      <c r="X70" s="22">
        <f t="shared" si="43"/>
        <v>1322</v>
      </c>
      <c r="Y70" s="15">
        <f t="shared" si="44"/>
        <v>0</v>
      </c>
      <c r="Z70" s="15">
        <f t="shared" si="45"/>
        <v>0</v>
      </c>
      <c r="AA70" s="22">
        <f t="shared" si="46"/>
        <v>1713</v>
      </c>
    </row>
    <row r="71" spans="1:27" x14ac:dyDescent="0.25">
      <c r="A71" s="4" t="s">
        <v>26</v>
      </c>
      <c r="B71" s="22">
        <v>12601</v>
      </c>
      <c r="C71" s="22">
        <v>1413</v>
      </c>
      <c r="D71" s="22">
        <v>0</v>
      </c>
      <c r="E71" s="22">
        <v>1453</v>
      </c>
      <c r="F71" s="22">
        <v>1807</v>
      </c>
      <c r="G71" s="22">
        <v>601</v>
      </c>
      <c r="H71" s="22">
        <v>2422</v>
      </c>
      <c r="I71" s="22">
        <v>417</v>
      </c>
      <c r="J71" s="22">
        <v>601</v>
      </c>
      <c r="K71" s="22">
        <v>101</v>
      </c>
      <c r="L71" s="22">
        <v>443</v>
      </c>
      <c r="M71" s="22">
        <v>1962</v>
      </c>
      <c r="N71" s="22">
        <v>394</v>
      </c>
      <c r="O71" s="16"/>
      <c r="P71" s="16"/>
      <c r="Q71" s="16"/>
      <c r="R71" s="16"/>
      <c r="S71" s="16"/>
      <c r="T71" s="22">
        <v>4106</v>
      </c>
      <c r="U71" s="22">
        <v>792</v>
      </c>
      <c r="V71" s="22">
        <f t="shared" si="41"/>
        <v>12406</v>
      </c>
      <c r="W71" s="22">
        <f t="shared" si="42"/>
        <v>7696</v>
      </c>
      <c r="X71" s="22">
        <f t="shared" si="43"/>
        <v>1962</v>
      </c>
      <c r="Y71" s="16">
        <f t="shared" si="44"/>
        <v>0</v>
      </c>
      <c r="Z71" s="22">
        <f t="shared" si="45"/>
        <v>1186</v>
      </c>
      <c r="AA71" s="22">
        <f t="shared" si="46"/>
        <v>1562</v>
      </c>
    </row>
    <row r="72" spans="1:27" x14ac:dyDescent="0.25">
      <c r="A72" s="7" t="s">
        <v>60</v>
      </c>
      <c r="B72" s="22">
        <v>5776</v>
      </c>
      <c r="C72" s="22">
        <v>535</v>
      </c>
      <c r="D72" s="22">
        <v>0</v>
      </c>
      <c r="E72" s="22">
        <v>430</v>
      </c>
      <c r="F72" s="15"/>
      <c r="G72" s="15"/>
      <c r="H72" s="15"/>
      <c r="I72" s="22">
        <v>571</v>
      </c>
      <c r="J72" s="22">
        <v>613</v>
      </c>
      <c r="K72" s="22">
        <v>73</v>
      </c>
      <c r="L72" s="22">
        <v>199</v>
      </c>
      <c r="M72" s="22">
        <v>1282</v>
      </c>
      <c r="N72" s="15"/>
      <c r="O72" s="15"/>
      <c r="P72" s="15"/>
      <c r="Q72" s="15"/>
      <c r="R72" s="15"/>
      <c r="S72" s="15"/>
      <c r="T72" s="22">
        <v>2039</v>
      </c>
      <c r="U72" s="15"/>
      <c r="V72" s="22">
        <f t="shared" si="41"/>
        <v>3703</v>
      </c>
      <c r="W72" s="22">
        <f t="shared" si="42"/>
        <v>965</v>
      </c>
      <c r="X72" s="22">
        <f t="shared" si="43"/>
        <v>1282</v>
      </c>
      <c r="Y72" s="15">
        <f t="shared" si="44"/>
        <v>0</v>
      </c>
      <c r="Z72" s="15">
        <f t="shared" si="45"/>
        <v>0</v>
      </c>
      <c r="AA72" s="22">
        <f t="shared" si="46"/>
        <v>1456</v>
      </c>
    </row>
    <row r="73" spans="1:27" x14ac:dyDescent="0.25">
      <c r="A73" s="8" t="s">
        <v>39</v>
      </c>
      <c r="B73" s="11">
        <f>SUM(B66:B72)</f>
        <v>170720</v>
      </c>
      <c r="C73" s="11">
        <f>SUM(C66:C72)</f>
        <v>18730</v>
      </c>
      <c r="D73" s="11">
        <f>SUM(D66:D72)</f>
        <v>0</v>
      </c>
      <c r="E73" s="11">
        <f>SUM(E66:E72)</f>
        <v>17368</v>
      </c>
      <c r="F73" s="11">
        <f t="shared" ref="F73" si="47">SUM(F66:F71)</f>
        <v>16373</v>
      </c>
      <c r="G73" s="11">
        <f t="shared" ref="G73" si="48">SUM(G66:G71)</f>
        <v>4828</v>
      </c>
      <c r="H73" s="11">
        <f t="shared" ref="H73" si="49">SUM(H66:H71)</f>
        <v>20593</v>
      </c>
      <c r="I73" s="11">
        <f>SUM(I66:I72)</f>
        <v>5551</v>
      </c>
      <c r="J73" s="11">
        <f>SUM(J66:J72)</f>
        <v>11688</v>
      </c>
      <c r="K73" s="11">
        <f>SUM(K66:K72)</f>
        <v>2218</v>
      </c>
      <c r="L73" s="11">
        <f>SUM(L66:L72)</f>
        <v>3400</v>
      </c>
      <c r="M73" s="11">
        <f>SUM(M66:M72)</f>
        <v>44909</v>
      </c>
      <c r="N73" s="11">
        <f t="shared" ref="N73" si="50">SUM(N66:N71)</f>
        <v>4155</v>
      </c>
      <c r="O73" s="11">
        <f t="shared" ref="O73" si="51">SUM(O66:O71)</f>
        <v>1862</v>
      </c>
      <c r="P73" s="11">
        <f t="shared" ref="P73" si="52">SUM(P66:P71)</f>
        <v>1568</v>
      </c>
      <c r="Q73" s="11">
        <f t="shared" ref="Q73" si="53">SUM(Q66:Q71)</f>
        <v>89</v>
      </c>
      <c r="R73" s="11">
        <f t="shared" ref="R73" si="54">SUM(R66:R71)</f>
        <v>114</v>
      </c>
      <c r="S73" s="11">
        <f t="shared" ref="S73" si="55">SUM(S66:S71)</f>
        <v>45</v>
      </c>
      <c r="T73" s="11">
        <f>SUM(T66:T72)</f>
        <v>32987</v>
      </c>
      <c r="U73" s="11">
        <f t="shared" ref="U73" si="56">SUM(U66:U71)</f>
        <v>4963</v>
      </c>
      <c r="V73" s="11">
        <f t="shared" ref="V73" si="57">SUM(V66:V71)</f>
        <v>154751</v>
      </c>
      <c r="W73" s="11">
        <f t="shared" ref="W73" si="58">SUM(W66:W71)</f>
        <v>76927</v>
      </c>
      <c r="X73" s="11">
        <f t="shared" ref="X73" si="59">SUM(X66:X71)</f>
        <v>43627</v>
      </c>
      <c r="Y73" s="11">
        <f t="shared" ref="Y73" si="60">SUM(Y66:Y71)</f>
        <v>3430</v>
      </c>
      <c r="Z73" s="11">
        <f t="shared" ref="Z73" si="61">SUM(Z66:Z71)</f>
        <v>9118</v>
      </c>
      <c r="AA73" s="11">
        <f t="shared" ref="AA73" si="62">SUM(AA66:AA71)</f>
        <v>21649</v>
      </c>
    </row>
    <row r="75" spans="1:27" s="28" customFormat="1" ht="46.5" x14ac:dyDescent="0.25">
      <c r="A75" s="23" t="s">
        <v>62</v>
      </c>
      <c r="B75" s="25" t="s">
        <v>1</v>
      </c>
      <c r="C75" s="25" t="s">
        <v>76</v>
      </c>
      <c r="D75" s="25" t="s">
        <v>80</v>
      </c>
      <c r="E75" s="25" t="s">
        <v>43</v>
      </c>
      <c r="F75" s="25" t="s">
        <v>78</v>
      </c>
      <c r="G75" s="25" t="s">
        <v>81</v>
      </c>
      <c r="H75" s="25" t="s">
        <v>44</v>
      </c>
      <c r="I75" s="25" t="s">
        <v>4</v>
      </c>
      <c r="J75" s="25" t="s">
        <v>45</v>
      </c>
      <c r="K75" s="25" t="s">
        <v>6</v>
      </c>
      <c r="L75" s="25" t="s">
        <v>46</v>
      </c>
      <c r="M75" s="25" t="s">
        <v>8</v>
      </c>
      <c r="N75" s="25" t="s">
        <v>47</v>
      </c>
      <c r="O75" s="25" t="s">
        <v>75</v>
      </c>
      <c r="P75" s="25" t="s">
        <v>48</v>
      </c>
      <c r="Q75" s="25" t="s">
        <v>49</v>
      </c>
      <c r="R75" s="25" t="s">
        <v>50</v>
      </c>
      <c r="S75" s="25" t="s">
        <v>51</v>
      </c>
      <c r="T75" s="25" t="s">
        <v>52</v>
      </c>
      <c r="U75" s="25" t="s">
        <v>53</v>
      </c>
      <c r="V75" s="26" t="s">
        <v>54</v>
      </c>
      <c r="W75" s="25" t="s">
        <v>22</v>
      </c>
      <c r="X75" s="25" t="s">
        <v>8</v>
      </c>
      <c r="Y75" s="26" t="s">
        <v>17</v>
      </c>
      <c r="Z75" s="26" t="s">
        <v>18</v>
      </c>
      <c r="AA75" s="26" t="s">
        <v>19</v>
      </c>
    </row>
    <row r="76" spans="1:27" x14ac:dyDescent="0.25">
      <c r="A76" s="1" t="s">
        <v>29</v>
      </c>
      <c r="B76" s="22">
        <v>79923</v>
      </c>
      <c r="C76" s="22">
        <v>7616</v>
      </c>
      <c r="D76" s="22">
        <v>0</v>
      </c>
      <c r="E76" s="22">
        <v>6566</v>
      </c>
      <c r="F76" s="22">
        <v>7680</v>
      </c>
      <c r="G76" s="22">
        <v>2104</v>
      </c>
      <c r="H76" s="22">
        <v>9216</v>
      </c>
      <c r="I76" s="22">
        <v>3134</v>
      </c>
      <c r="J76" s="22">
        <v>5878</v>
      </c>
      <c r="K76" s="22">
        <v>1195</v>
      </c>
      <c r="L76" s="10">
        <f>HDV!J41</f>
        <v>0</v>
      </c>
      <c r="M76" s="22">
        <v>21214</v>
      </c>
      <c r="N76" s="10">
        <f>HDV!L41</f>
        <v>0</v>
      </c>
      <c r="O76" s="22">
        <v>1842</v>
      </c>
      <c r="P76" s="22">
        <v>1576</v>
      </c>
      <c r="Q76" s="22">
        <v>61</v>
      </c>
      <c r="R76" s="22">
        <v>111</v>
      </c>
      <c r="S76" s="22">
        <v>58</v>
      </c>
      <c r="T76" s="10">
        <f>HDV!U41</f>
        <v>0</v>
      </c>
      <c r="U76" s="10">
        <f>HDV!V41</f>
        <v>0</v>
      </c>
      <c r="V76" s="22">
        <f t="shared" ref="V76:V82" si="63">SUM(C76:U76)-T76</f>
        <v>68251</v>
      </c>
      <c r="W76" s="22">
        <f t="shared" ref="W76:W82" si="64">C76+D76+E76+F76+G76+H76</f>
        <v>33182</v>
      </c>
      <c r="X76" s="22">
        <f t="shared" ref="X76:X82" si="65">M76</f>
        <v>21214</v>
      </c>
      <c r="Y76" s="22">
        <f t="shared" ref="Y76:Y82" si="66">O76+P76</f>
        <v>3418</v>
      </c>
      <c r="Z76" s="10">
        <f t="shared" ref="Z76:Z82" si="67">N76+U76</f>
        <v>0</v>
      </c>
      <c r="AA76" s="22">
        <f t="shared" ref="AA76:AA82" si="68">I76+J76+K76+L76+Q76+R76+S76</f>
        <v>10437</v>
      </c>
    </row>
    <row r="77" spans="1:27" x14ac:dyDescent="0.25">
      <c r="A77" s="3" t="s">
        <v>21</v>
      </c>
      <c r="B77" s="22">
        <v>33512</v>
      </c>
      <c r="C77" s="22">
        <v>2520</v>
      </c>
      <c r="D77" s="22">
        <v>0</v>
      </c>
      <c r="E77" s="22">
        <v>3351</v>
      </c>
      <c r="F77" s="22">
        <v>3050</v>
      </c>
      <c r="G77" s="22">
        <v>1651</v>
      </c>
      <c r="H77" s="22">
        <v>3978</v>
      </c>
      <c r="I77" s="22">
        <v>947</v>
      </c>
      <c r="J77" s="22">
        <v>1179</v>
      </c>
      <c r="K77" s="22">
        <v>410</v>
      </c>
      <c r="L77" s="22">
        <v>250</v>
      </c>
      <c r="M77" s="22">
        <v>16252</v>
      </c>
      <c r="N77" s="22">
        <v>2217</v>
      </c>
      <c r="O77" s="12">
        <f>MOSSON!M41</f>
        <v>0</v>
      </c>
      <c r="P77" s="12">
        <f>MOSSON!N41</f>
        <v>0</v>
      </c>
      <c r="Q77" s="12">
        <f>MOSSON!O41</f>
        <v>0</v>
      </c>
      <c r="R77" s="12">
        <f>MOSSON!P41</f>
        <v>0</v>
      </c>
      <c r="S77" s="12">
        <f>MOSSON!Q41</f>
        <v>0</v>
      </c>
      <c r="T77" s="22">
        <v>8939</v>
      </c>
      <c r="U77" s="22">
        <v>1627</v>
      </c>
      <c r="V77" s="22">
        <f t="shared" si="63"/>
        <v>37432</v>
      </c>
      <c r="W77" s="22">
        <f t="shared" si="64"/>
        <v>14550</v>
      </c>
      <c r="X77" s="22">
        <f t="shared" si="65"/>
        <v>16252</v>
      </c>
      <c r="Y77" s="12">
        <f t="shared" si="66"/>
        <v>0</v>
      </c>
      <c r="Z77" s="22">
        <f t="shared" si="67"/>
        <v>3844</v>
      </c>
      <c r="AA77" s="22">
        <f t="shared" si="68"/>
        <v>2786</v>
      </c>
    </row>
    <row r="78" spans="1:27" x14ac:dyDescent="0.25">
      <c r="A78" s="5" t="s">
        <v>23</v>
      </c>
      <c r="B78" s="22">
        <v>20172</v>
      </c>
      <c r="C78" s="22">
        <v>2245</v>
      </c>
      <c r="D78" s="22">
        <v>0</v>
      </c>
      <c r="E78" s="22">
        <v>1345</v>
      </c>
      <c r="F78" s="22">
        <v>2568</v>
      </c>
      <c r="G78" s="22">
        <v>520</v>
      </c>
      <c r="H78" s="22">
        <v>2760</v>
      </c>
      <c r="I78" s="22">
        <v>429</v>
      </c>
      <c r="J78" s="22">
        <v>748</v>
      </c>
      <c r="K78" s="22">
        <v>204</v>
      </c>
      <c r="L78" s="22">
        <v>158</v>
      </c>
      <c r="M78" s="22">
        <v>2686</v>
      </c>
      <c r="N78" s="22">
        <v>923</v>
      </c>
      <c r="O78" s="13">
        <f>TASTAVIN!M41</f>
        <v>0</v>
      </c>
      <c r="P78" s="13">
        <f>TASTAVIN!N41</f>
        <v>0</v>
      </c>
      <c r="Q78" s="13">
        <f>TASTAVIN!O41</f>
        <v>0</v>
      </c>
      <c r="R78" s="13">
        <f>TASTAVIN!P41</f>
        <v>0</v>
      </c>
      <c r="S78" s="13">
        <f>TASTAVIN!Q41</f>
        <v>0</v>
      </c>
      <c r="T78" s="22">
        <v>8972</v>
      </c>
      <c r="U78" s="22">
        <v>1115</v>
      </c>
      <c r="V78" s="22">
        <f t="shared" si="63"/>
        <v>15701</v>
      </c>
      <c r="W78" s="22">
        <f t="shared" si="64"/>
        <v>9438</v>
      </c>
      <c r="X78" s="22">
        <f t="shared" si="65"/>
        <v>2686</v>
      </c>
      <c r="Y78" s="13">
        <f t="shared" si="66"/>
        <v>0</v>
      </c>
      <c r="Z78" s="22">
        <f t="shared" si="67"/>
        <v>2038</v>
      </c>
      <c r="AA78" s="22">
        <f t="shared" si="68"/>
        <v>1539</v>
      </c>
    </row>
    <row r="79" spans="1:27" x14ac:dyDescent="0.25">
      <c r="A79" s="6" t="s">
        <v>24</v>
      </c>
      <c r="B79" s="22">
        <v>19735</v>
      </c>
      <c r="C79" s="22">
        <v>1939</v>
      </c>
      <c r="D79" s="22">
        <v>0</v>
      </c>
      <c r="E79" s="22">
        <v>2743</v>
      </c>
      <c r="F79" s="22">
        <v>2199</v>
      </c>
      <c r="G79" s="22">
        <v>468</v>
      </c>
      <c r="H79" s="22">
        <v>2329</v>
      </c>
      <c r="I79" s="22">
        <v>506</v>
      </c>
      <c r="J79" s="22">
        <v>892</v>
      </c>
      <c r="K79" s="22">
        <v>177</v>
      </c>
      <c r="L79" s="22">
        <v>124</v>
      </c>
      <c r="M79" s="22">
        <v>3054</v>
      </c>
      <c r="N79" s="22">
        <v>1218</v>
      </c>
      <c r="O79" s="14">
        <f>'F. VILLON'!M41</f>
        <v>0</v>
      </c>
      <c r="P79" s="14">
        <f>'F. VILLON'!N41</f>
        <v>0</v>
      </c>
      <c r="Q79" s="14">
        <f>'F. VILLON'!O41</f>
        <v>0</v>
      </c>
      <c r="R79" s="14">
        <f>'F. VILLON'!P41</f>
        <v>0</v>
      </c>
      <c r="S79" s="14">
        <f>'F. VILLON'!Q41</f>
        <v>0</v>
      </c>
      <c r="T79" s="22">
        <v>3908</v>
      </c>
      <c r="U79" s="22">
        <v>1201</v>
      </c>
      <c r="V79" s="22">
        <f t="shared" si="63"/>
        <v>16850</v>
      </c>
      <c r="W79" s="22">
        <f t="shared" si="64"/>
        <v>9678</v>
      </c>
      <c r="X79" s="22">
        <f t="shared" si="65"/>
        <v>3054</v>
      </c>
      <c r="Y79" s="14">
        <f t="shared" si="66"/>
        <v>0</v>
      </c>
      <c r="Z79" s="22">
        <f t="shared" si="67"/>
        <v>2419</v>
      </c>
      <c r="AA79" s="22">
        <f t="shared" si="68"/>
        <v>1699</v>
      </c>
    </row>
    <row r="80" spans="1:27" x14ac:dyDescent="0.25">
      <c r="A80" s="7" t="s">
        <v>25</v>
      </c>
      <c r="B80" s="22">
        <v>11082</v>
      </c>
      <c r="C80" s="22">
        <v>1268</v>
      </c>
      <c r="D80" s="22">
        <v>0</v>
      </c>
      <c r="E80" s="22">
        <v>877</v>
      </c>
      <c r="F80" s="22">
        <v>1563</v>
      </c>
      <c r="G80" s="22">
        <v>395</v>
      </c>
      <c r="H80" s="22">
        <v>1517</v>
      </c>
      <c r="I80" s="22">
        <v>748</v>
      </c>
      <c r="J80" s="22">
        <v>558</v>
      </c>
      <c r="K80" s="22">
        <v>132</v>
      </c>
      <c r="L80" s="22">
        <v>154</v>
      </c>
      <c r="M80" s="22">
        <v>1664</v>
      </c>
      <c r="N80" s="15">
        <f>AIGUELONGUE!L41</f>
        <v>0</v>
      </c>
      <c r="O80" s="15">
        <f>AIGUELONGUE!M41</f>
        <v>0</v>
      </c>
      <c r="P80" s="15">
        <f>AIGUELONGUE!N41</f>
        <v>0</v>
      </c>
      <c r="Q80" s="15">
        <f>AIGUELONGUE!O41</f>
        <v>0</v>
      </c>
      <c r="R80" s="15">
        <f>AIGUELONGUE!P41</f>
        <v>0</v>
      </c>
      <c r="S80" s="15">
        <f>AIGUELONGUE!Q41</f>
        <v>0</v>
      </c>
      <c r="T80" s="22">
        <v>3778</v>
      </c>
      <c r="U80" s="15">
        <f>AIGUELONGUE!V41</f>
        <v>0</v>
      </c>
      <c r="V80" s="22">
        <f t="shared" si="63"/>
        <v>8876</v>
      </c>
      <c r="W80" s="22">
        <f t="shared" si="64"/>
        <v>5620</v>
      </c>
      <c r="X80" s="22">
        <f t="shared" si="65"/>
        <v>1664</v>
      </c>
      <c r="Y80" s="15">
        <f t="shared" si="66"/>
        <v>0</v>
      </c>
      <c r="Z80" s="15">
        <f t="shared" si="67"/>
        <v>0</v>
      </c>
      <c r="AA80" s="22">
        <f t="shared" si="68"/>
        <v>1592</v>
      </c>
    </row>
    <row r="81" spans="1:27" x14ac:dyDescent="0.25">
      <c r="A81" s="4" t="s">
        <v>26</v>
      </c>
      <c r="B81" s="22">
        <v>11316</v>
      </c>
      <c r="C81" s="22">
        <v>1061</v>
      </c>
      <c r="D81" s="22">
        <v>0</v>
      </c>
      <c r="E81" s="22">
        <v>1114</v>
      </c>
      <c r="F81" s="22">
        <v>1385</v>
      </c>
      <c r="G81" s="22">
        <v>562</v>
      </c>
      <c r="H81" s="22">
        <v>1948</v>
      </c>
      <c r="I81" s="22">
        <v>452</v>
      </c>
      <c r="J81" s="22">
        <v>516</v>
      </c>
      <c r="K81" s="22">
        <v>104</v>
      </c>
      <c r="L81" s="22">
        <v>125</v>
      </c>
      <c r="M81" s="22">
        <v>2031</v>
      </c>
      <c r="N81" s="22">
        <v>517</v>
      </c>
      <c r="O81" s="16">
        <f>'AUBES POMPIGNANE'!M41</f>
        <v>0</v>
      </c>
      <c r="P81" s="16">
        <f>'AUBES POMPIGNANE'!N41</f>
        <v>0</v>
      </c>
      <c r="Q81" s="16">
        <f>'AUBES POMPIGNANE'!O41</f>
        <v>0</v>
      </c>
      <c r="R81" s="16">
        <f>'AUBES POMPIGNANE'!P41</f>
        <v>0</v>
      </c>
      <c r="S81" s="16">
        <f>'AUBES POMPIGNANE'!Q41</f>
        <v>0</v>
      </c>
      <c r="T81" s="22">
        <v>4329</v>
      </c>
      <c r="U81" s="22">
        <v>834</v>
      </c>
      <c r="V81" s="22">
        <f t="shared" si="63"/>
        <v>10649</v>
      </c>
      <c r="W81" s="22">
        <f t="shared" si="64"/>
        <v>6070</v>
      </c>
      <c r="X81" s="22">
        <f t="shared" si="65"/>
        <v>2031</v>
      </c>
      <c r="Y81" s="16">
        <f t="shared" si="66"/>
        <v>0</v>
      </c>
      <c r="Z81" s="22">
        <f t="shared" si="67"/>
        <v>1351</v>
      </c>
      <c r="AA81" s="22">
        <f t="shared" si="68"/>
        <v>1197</v>
      </c>
    </row>
    <row r="82" spans="1:27" x14ac:dyDescent="0.25">
      <c r="A82" s="7" t="s">
        <v>60</v>
      </c>
      <c r="B82" s="22">
        <v>6528</v>
      </c>
      <c r="C82" s="22">
        <v>551</v>
      </c>
      <c r="D82" s="22">
        <v>0</v>
      </c>
      <c r="E82" s="22">
        <v>440</v>
      </c>
      <c r="F82" s="15">
        <f>AIGUELONGUE!E43</f>
        <v>0</v>
      </c>
      <c r="G82" s="15">
        <v>0</v>
      </c>
      <c r="H82" s="15">
        <f>AIGUELONGUE!F43</f>
        <v>0</v>
      </c>
      <c r="I82" s="22">
        <v>431</v>
      </c>
      <c r="J82" s="22">
        <v>756</v>
      </c>
      <c r="K82" s="22">
        <v>111</v>
      </c>
      <c r="L82" s="22">
        <v>114</v>
      </c>
      <c r="M82" s="22">
        <v>1764</v>
      </c>
      <c r="N82" s="15">
        <f>AIGUELONGUE!L43</f>
        <v>0</v>
      </c>
      <c r="O82" s="15">
        <f>AIGUELONGUE!M43</f>
        <v>0</v>
      </c>
      <c r="P82" s="15">
        <f>AIGUELONGUE!N43</f>
        <v>0</v>
      </c>
      <c r="Q82" s="15">
        <f>AIGUELONGUE!O43</f>
        <v>0</v>
      </c>
      <c r="R82" s="15">
        <f>AIGUELONGUE!P43</f>
        <v>0</v>
      </c>
      <c r="S82" s="15">
        <f>AIGUELONGUE!Q43</f>
        <v>0</v>
      </c>
      <c r="T82" s="22">
        <v>2318</v>
      </c>
      <c r="U82" s="15">
        <f>AIGUELONGUE!V43</f>
        <v>0</v>
      </c>
      <c r="V82" s="22">
        <f t="shared" si="63"/>
        <v>4167</v>
      </c>
      <c r="W82" s="22">
        <f t="shared" si="64"/>
        <v>991</v>
      </c>
      <c r="X82" s="22">
        <f t="shared" si="65"/>
        <v>1764</v>
      </c>
      <c r="Y82" s="15">
        <f t="shared" si="66"/>
        <v>0</v>
      </c>
      <c r="Z82" s="15">
        <f t="shared" si="67"/>
        <v>0</v>
      </c>
      <c r="AA82" s="22">
        <f t="shared" si="68"/>
        <v>1412</v>
      </c>
    </row>
    <row r="83" spans="1:27" x14ac:dyDescent="0.25">
      <c r="A83" s="8" t="s">
        <v>41</v>
      </c>
      <c r="B83" s="11">
        <f>SUM(B76:B82)</f>
        <v>182268</v>
      </c>
      <c r="C83" s="11">
        <f t="shared" ref="C83:AA83" si="69">SUM(C76:C82)</f>
        <v>17200</v>
      </c>
      <c r="D83" s="11">
        <f t="shared" si="69"/>
        <v>0</v>
      </c>
      <c r="E83" s="11">
        <f t="shared" si="69"/>
        <v>16436</v>
      </c>
      <c r="F83" s="11">
        <f t="shared" si="69"/>
        <v>18445</v>
      </c>
      <c r="G83" s="11">
        <f t="shared" si="69"/>
        <v>5700</v>
      </c>
      <c r="H83" s="11">
        <f t="shared" si="69"/>
        <v>21748</v>
      </c>
      <c r="I83" s="11">
        <f t="shared" si="69"/>
        <v>6647</v>
      </c>
      <c r="J83" s="11">
        <f t="shared" si="69"/>
        <v>10527</v>
      </c>
      <c r="K83" s="11">
        <f t="shared" si="69"/>
        <v>2333</v>
      </c>
      <c r="L83" s="11">
        <f t="shared" si="69"/>
        <v>925</v>
      </c>
      <c r="M83" s="11">
        <f t="shared" si="69"/>
        <v>48665</v>
      </c>
      <c r="N83" s="11">
        <f t="shared" si="69"/>
        <v>4875</v>
      </c>
      <c r="O83" s="11">
        <f t="shared" si="69"/>
        <v>1842</v>
      </c>
      <c r="P83" s="11">
        <f t="shared" si="69"/>
        <v>1576</v>
      </c>
      <c r="Q83" s="11">
        <f t="shared" si="69"/>
        <v>61</v>
      </c>
      <c r="R83" s="11">
        <f t="shared" si="69"/>
        <v>111</v>
      </c>
      <c r="S83" s="11">
        <f t="shared" si="69"/>
        <v>58</v>
      </c>
      <c r="T83" s="11">
        <f t="shared" si="69"/>
        <v>32244</v>
      </c>
      <c r="U83" s="11">
        <f t="shared" si="69"/>
        <v>4777</v>
      </c>
      <c r="V83" s="11">
        <f t="shared" si="69"/>
        <v>161926</v>
      </c>
      <c r="W83" s="11">
        <f t="shared" si="69"/>
        <v>79529</v>
      </c>
      <c r="X83" s="11">
        <f t="shared" si="69"/>
        <v>48665</v>
      </c>
      <c r="Y83" s="11">
        <f t="shared" si="69"/>
        <v>3418</v>
      </c>
      <c r="Z83" s="11">
        <f t="shared" si="69"/>
        <v>9652</v>
      </c>
      <c r="AA83" s="11">
        <f t="shared" si="69"/>
        <v>20662</v>
      </c>
    </row>
    <row r="85" spans="1:27" x14ac:dyDescent="0.25">
      <c r="C85" s="24"/>
    </row>
  </sheetData>
  <pageMargins left="0.11811023622047245" right="0.11811023622047245" top="0.94488188976377963" bottom="0.74803149606299213" header="0.31496062992125984" footer="0.31496062992125984"/>
  <pageSetup paperSize="8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baseColWidth="10" defaultColWidth="11.42578125"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="83" zoomScaleNormal="83" workbookViewId="0">
      <selection activeCell="D8" sqref="D8"/>
    </sheetView>
  </sheetViews>
  <sheetFormatPr baseColWidth="10" defaultColWidth="11.42578125" defaultRowHeight="15" x14ac:dyDescent="0.25"/>
  <cols>
    <col min="1" max="1" width="19.7109375" bestFit="1" customWidth="1"/>
    <col min="2" max="2" width="25" bestFit="1" customWidth="1"/>
    <col min="3" max="3" width="28.28515625" bestFit="1" customWidth="1"/>
    <col min="4" max="4" width="25" bestFit="1" customWidth="1"/>
    <col min="5" max="5" width="28.28515625" customWidth="1"/>
    <col min="6" max="6" width="12" bestFit="1" customWidth="1"/>
    <col min="7" max="7" width="17.28515625" bestFit="1" customWidth="1"/>
    <col min="8" max="8" width="11.7109375" bestFit="1" customWidth="1"/>
    <col min="9" max="9" width="19.42578125" bestFit="1" customWidth="1"/>
    <col min="10" max="10" width="12" bestFit="1" customWidth="1"/>
    <col min="11" max="11" width="17.28515625" bestFit="1" customWidth="1"/>
    <col min="12" max="12" width="11.7109375" bestFit="1" customWidth="1"/>
    <col min="13" max="13" width="19.42578125" bestFit="1" customWidth="1"/>
  </cols>
  <sheetData>
    <row r="1" spans="1:5" x14ac:dyDescent="0.25">
      <c r="A1" t="s">
        <v>98</v>
      </c>
      <c r="B1" t="s">
        <v>63</v>
      </c>
      <c r="C1" t="s">
        <v>64</v>
      </c>
    </row>
    <row r="2" spans="1:5" x14ac:dyDescent="0.25">
      <c r="A2" t="s">
        <v>41</v>
      </c>
      <c r="B2" s="29">
        <f>'[1]Hist 2015 2024'!C93+'[1]Hist 2015 2024'!F93</f>
        <v>35645</v>
      </c>
      <c r="C2" s="29">
        <f>'[1]Hist 2015 2024'!D93+'[1]Hist 2015 2024'!G93</f>
        <v>5700</v>
      </c>
      <c r="D2" s="29"/>
      <c r="E2" s="29"/>
    </row>
    <row r="3" spans="1:5" x14ac:dyDescent="0.25">
      <c r="A3" t="s">
        <v>39</v>
      </c>
      <c r="B3" s="29">
        <f>'[1]Hist 2015 2024'!C83+'[1]Hist 2015 2024'!F83</f>
        <v>35103</v>
      </c>
      <c r="C3" s="29">
        <f>'[1]Hist 2015 2024'!D83+'[1]Hist 2015 2024'!G83</f>
        <v>4828</v>
      </c>
      <c r="D3" s="29"/>
      <c r="E3" s="29"/>
    </row>
    <row r="4" spans="1:5" x14ac:dyDescent="0.25">
      <c r="A4" t="s">
        <v>37</v>
      </c>
      <c r="B4" s="29">
        <f>'[1]Hist 2015 2024'!C73+'[1]Hist 2015 2024'!F73</f>
        <v>28942</v>
      </c>
      <c r="C4" s="29">
        <f>'[1]Hist 2015 2024'!D73+'[1]Hist 2015 2024'!G73</f>
        <v>5966</v>
      </c>
      <c r="D4" s="29"/>
      <c r="E4" s="29"/>
    </row>
    <row r="5" spans="1:5" x14ac:dyDescent="0.25">
      <c r="A5" t="s">
        <v>33</v>
      </c>
      <c r="B5" s="29">
        <f>'[1]Hist 2015 2024'!C63+'[1]Hist 2015 2024'!F63</f>
        <v>34236</v>
      </c>
      <c r="C5" s="29">
        <f>'[1]Hist 2015 2024'!D63+'[1]Hist 2015 2024'!G63</f>
        <v>8057</v>
      </c>
      <c r="D5" s="29"/>
      <c r="E5" s="29"/>
    </row>
    <row r="6" spans="1:5" x14ac:dyDescent="0.25">
      <c r="A6" t="s">
        <v>32</v>
      </c>
      <c r="B6" s="29">
        <f>'[1]Hist 2015 2024'!C54+'[1]Hist 2015 2024'!F54</f>
        <v>36406</v>
      </c>
      <c r="C6" s="29">
        <f>'[1]Hist 2015 2024'!D54+'[1]Hist 2015 2024'!G54</f>
        <v>8902</v>
      </c>
      <c r="D6" s="29"/>
      <c r="E6" s="29"/>
    </row>
    <row r="7" spans="1:5" x14ac:dyDescent="0.25">
      <c r="A7" t="s">
        <v>30</v>
      </c>
      <c r="B7" s="29">
        <f>'[1]Hist 2015 2024'!C45+'[1]Hist 2015 2024'!F45</f>
        <v>23062</v>
      </c>
      <c r="C7" s="29">
        <f>'[1]Hist 2015 2024'!D45+'[1]Hist 2015 2024'!G45</f>
        <v>4694</v>
      </c>
      <c r="D7" s="29"/>
      <c r="E7" s="29"/>
    </row>
    <row r="8" spans="1:5" x14ac:dyDescent="0.25">
      <c r="A8" t="s">
        <v>55</v>
      </c>
      <c r="B8" s="29">
        <f>'[1]Hist 2015 2024'!C36+'[1]Hist 2015 2024'!F36</f>
        <v>29406</v>
      </c>
      <c r="C8" s="29">
        <f>'[1]Hist 2015 2024'!D36+'[1]Hist 2015 2024'!G36</f>
        <v>3720</v>
      </c>
      <c r="D8" s="29"/>
      <c r="E8" s="29"/>
    </row>
    <row r="9" spans="1:5" x14ac:dyDescent="0.25">
      <c r="A9" t="s">
        <v>20</v>
      </c>
      <c r="B9" s="29">
        <v>42380</v>
      </c>
      <c r="C9" s="29">
        <v>14449</v>
      </c>
    </row>
    <row r="10" spans="1:5" x14ac:dyDescent="0.25">
      <c r="A10" t="s">
        <v>67</v>
      </c>
      <c r="B10" s="29">
        <v>50172</v>
      </c>
      <c r="C10" s="29">
        <v>22364</v>
      </c>
    </row>
    <row r="60" spans="1:13" ht="18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</row>
    <row r="61" spans="1:13" ht="18" x14ac:dyDescent="0.25">
      <c r="A61" s="36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</row>
    <row r="62" spans="1:13" ht="18" x14ac:dyDescent="0.25">
      <c r="A62" s="37"/>
      <c r="B62" s="38"/>
      <c r="C62" s="38"/>
      <c r="D62" s="38"/>
      <c r="E62" s="39"/>
      <c r="F62" s="38"/>
      <c r="G62" s="38"/>
      <c r="H62" s="38"/>
      <c r="I62" s="39"/>
      <c r="J62" s="38"/>
      <c r="K62" s="38"/>
      <c r="L62" s="38"/>
      <c r="M62" s="39"/>
    </row>
    <row r="63" spans="1:13" ht="18" x14ac:dyDescent="0.25">
      <c r="A63" s="37"/>
      <c r="B63" s="38"/>
      <c r="C63" s="38"/>
      <c r="D63" s="38"/>
      <c r="E63" s="39"/>
      <c r="F63" s="38"/>
      <c r="G63" s="38"/>
      <c r="H63" s="38"/>
      <c r="I63" s="39"/>
      <c r="J63" s="38"/>
      <c r="K63" s="38"/>
      <c r="L63" s="38"/>
      <c r="M63" s="39"/>
    </row>
    <row r="64" spans="1:13" ht="18" x14ac:dyDescent="0.25">
      <c r="A64" s="37"/>
      <c r="B64" s="38"/>
      <c r="C64" s="38"/>
      <c r="D64" s="38"/>
      <c r="E64" s="39"/>
      <c r="F64" s="38"/>
      <c r="G64" s="38"/>
      <c r="H64" s="38"/>
      <c r="I64" s="39"/>
      <c r="J64" s="38"/>
      <c r="K64" s="38"/>
      <c r="L64" s="38"/>
      <c r="M64" s="39"/>
    </row>
    <row r="65" spans="1:13" ht="18" x14ac:dyDescent="0.25">
      <c r="A65" s="37"/>
      <c r="B65" s="38"/>
      <c r="C65" s="38"/>
      <c r="D65" s="38"/>
      <c r="E65" s="39"/>
      <c r="F65" s="38"/>
      <c r="G65" s="38"/>
      <c r="H65" s="38"/>
      <c r="I65" s="39"/>
      <c r="J65" s="38"/>
      <c r="K65" s="38"/>
      <c r="L65" s="38"/>
      <c r="M65" s="39"/>
    </row>
    <row r="66" spans="1:13" ht="18" x14ac:dyDescent="0.25">
      <c r="A66" s="37"/>
      <c r="B66" s="38"/>
      <c r="C66" s="38"/>
      <c r="D66" s="38"/>
      <c r="E66" s="39"/>
      <c r="F66" s="38"/>
      <c r="G66" s="38"/>
      <c r="H66" s="38"/>
      <c r="I66" s="39"/>
      <c r="J66" s="38"/>
      <c r="K66" s="38"/>
      <c r="L66" s="38"/>
      <c r="M66" s="39"/>
    </row>
    <row r="67" spans="1:13" ht="18" x14ac:dyDescent="0.25">
      <c r="A67" s="37"/>
      <c r="B67" s="38"/>
      <c r="C67" s="38"/>
      <c r="D67" s="38"/>
      <c r="E67" s="39"/>
      <c r="F67" s="38"/>
      <c r="G67" s="38"/>
      <c r="H67" s="38"/>
      <c r="I67" s="39"/>
      <c r="J67" s="38"/>
      <c r="K67" s="38"/>
      <c r="L67" s="38"/>
      <c r="M67" s="39"/>
    </row>
    <row r="68" spans="1:13" ht="18" x14ac:dyDescent="0.25">
      <c r="A68" s="37"/>
      <c r="B68" s="38"/>
      <c r="C68" s="38"/>
      <c r="D68" s="38"/>
      <c r="E68" s="39"/>
      <c r="F68" s="38"/>
      <c r="G68" s="38"/>
      <c r="H68" s="38"/>
      <c r="I68" s="39"/>
      <c r="J68" s="38"/>
      <c r="K68" s="38"/>
      <c r="L68" s="38"/>
      <c r="M68" s="39"/>
    </row>
    <row r="69" spans="1:13" ht="18" x14ac:dyDescent="0.25">
      <c r="A69" s="37"/>
      <c r="B69" s="38"/>
      <c r="C69" s="38"/>
      <c r="D69" s="38"/>
      <c r="E69" s="39"/>
      <c r="F69" s="38"/>
      <c r="G69" s="38"/>
      <c r="H69" s="38"/>
      <c r="I69" s="39"/>
      <c r="J69" s="38"/>
      <c r="K69" s="38"/>
      <c r="L69" s="38"/>
      <c r="M69" s="39"/>
    </row>
    <row r="70" spans="1:13" ht="18" x14ac:dyDescent="0.25">
      <c r="A70" s="37"/>
      <c r="B70" s="38"/>
      <c r="C70" s="38"/>
      <c r="D70" s="38"/>
      <c r="E70" s="39"/>
      <c r="F70" s="38"/>
      <c r="G70" s="38"/>
      <c r="H70" s="38"/>
      <c r="I70" s="39"/>
      <c r="J70" s="38"/>
      <c r="K70" s="38"/>
      <c r="L70" s="38"/>
      <c r="M70" s="39"/>
    </row>
  </sheetData>
  <mergeCells count="3">
    <mergeCell ref="B61:E61"/>
    <mergeCell ref="F61:I61"/>
    <mergeCell ref="J61:M61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AB16"/>
  <sheetViews>
    <sheetView zoomScale="85" zoomScaleNormal="85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L28" sqref="L28"/>
    </sheetView>
  </sheetViews>
  <sheetFormatPr baseColWidth="10" defaultColWidth="24" defaultRowHeight="15" x14ac:dyDescent="0.25"/>
  <cols>
    <col min="1" max="1" width="13.7109375" bestFit="1" customWidth="1"/>
    <col min="2" max="2" width="15.42578125" bestFit="1" customWidth="1"/>
    <col min="3" max="3" width="11.5703125" bestFit="1" customWidth="1"/>
    <col min="4" max="4" width="7.7109375" bestFit="1" customWidth="1"/>
    <col min="5" max="5" width="11.5703125" bestFit="1" customWidth="1"/>
    <col min="6" max="6" width="9.7109375" bestFit="1" customWidth="1"/>
    <col min="7" max="7" width="15.7109375" bestFit="1" customWidth="1"/>
    <col min="8" max="8" width="11.5703125" bestFit="1" customWidth="1"/>
    <col min="9" max="9" width="15.7109375" bestFit="1" customWidth="1"/>
    <col min="10" max="10" width="10.42578125" bestFit="1" customWidth="1"/>
    <col min="11" max="11" width="15.42578125" bestFit="1" customWidth="1"/>
    <col min="12" max="12" width="10.42578125" bestFit="1" customWidth="1"/>
    <col min="13" max="14" width="11" bestFit="1" customWidth="1"/>
    <col min="15" max="15" width="14.28515625" bestFit="1" customWidth="1"/>
    <col min="16" max="16" width="12.28515625" bestFit="1" customWidth="1"/>
    <col min="17" max="17" width="7.5703125" bestFit="1" customWidth="1"/>
    <col min="18" max="18" width="12.5703125" customWidth="1"/>
    <col min="19" max="19" width="13" customWidth="1"/>
    <col min="20" max="20" width="14.7109375" customWidth="1"/>
    <col min="21" max="21" width="15.7109375" bestFit="1" customWidth="1"/>
    <col min="22" max="22" width="10.28515625" bestFit="1" customWidth="1"/>
    <col min="23" max="23" width="11" bestFit="1" customWidth="1"/>
    <col min="24" max="24" width="9.7109375" bestFit="1" customWidth="1"/>
    <col min="25" max="25" width="10.28515625" bestFit="1" customWidth="1"/>
    <col min="26" max="26" width="11" bestFit="1" customWidth="1"/>
    <col min="27" max="27" width="6.7109375" bestFit="1" customWidth="1"/>
    <col min="28" max="28" width="10.5703125" customWidth="1"/>
  </cols>
  <sheetData>
    <row r="1" spans="1:28" s="27" customFormat="1" ht="60" x14ac:dyDescent="0.25">
      <c r="A1" s="33" t="s">
        <v>25</v>
      </c>
      <c r="B1" s="33" t="s">
        <v>1</v>
      </c>
      <c r="C1" s="33" t="s">
        <v>72</v>
      </c>
      <c r="D1" s="33" t="s">
        <v>2</v>
      </c>
      <c r="E1" s="33" t="s">
        <v>73</v>
      </c>
      <c r="F1" s="33" t="s">
        <v>3</v>
      </c>
      <c r="G1" s="33" t="s">
        <v>4</v>
      </c>
      <c r="H1" s="33" t="s">
        <v>5</v>
      </c>
      <c r="I1" s="33" t="s">
        <v>6</v>
      </c>
      <c r="J1" s="33" t="s">
        <v>7</v>
      </c>
      <c r="K1" s="33" t="s">
        <v>8</v>
      </c>
      <c r="L1" s="33" t="s">
        <v>9</v>
      </c>
      <c r="M1" s="33" t="s">
        <v>74</v>
      </c>
      <c r="N1" s="33" t="s">
        <v>10</v>
      </c>
      <c r="O1" s="33" t="s">
        <v>11</v>
      </c>
      <c r="P1" s="33" t="s">
        <v>12</v>
      </c>
      <c r="Q1" s="33" t="s">
        <v>13</v>
      </c>
      <c r="R1" s="33" t="s">
        <v>91</v>
      </c>
      <c r="S1" s="33" t="s">
        <v>92</v>
      </c>
      <c r="T1" s="33" t="s">
        <v>70</v>
      </c>
      <c r="U1" s="33" t="s">
        <v>14</v>
      </c>
      <c r="V1" s="33" t="s">
        <v>93</v>
      </c>
      <c r="W1" s="33" t="s">
        <v>15</v>
      </c>
      <c r="X1" s="33" t="s">
        <v>22</v>
      </c>
      <c r="Y1" s="33" t="s">
        <v>16</v>
      </c>
      <c r="Z1" s="33" t="s">
        <v>17</v>
      </c>
      <c r="AA1" s="33" t="s">
        <v>18</v>
      </c>
      <c r="AB1" s="33" t="s">
        <v>19</v>
      </c>
    </row>
    <row r="2" spans="1:28" x14ac:dyDescent="0.25">
      <c r="A2" s="55">
        <v>44927</v>
      </c>
      <c r="B2" s="9">
        <v>1106</v>
      </c>
      <c r="C2" s="9">
        <v>250</v>
      </c>
      <c r="D2" s="9">
        <v>186</v>
      </c>
      <c r="E2" s="9">
        <v>213</v>
      </c>
      <c r="F2" s="9">
        <v>203</v>
      </c>
      <c r="G2" s="9">
        <v>27</v>
      </c>
      <c r="H2" s="9">
        <v>41</v>
      </c>
      <c r="I2" s="9">
        <v>15</v>
      </c>
      <c r="J2" s="9">
        <v>0</v>
      </c>
      <c r="K2" s="9">
        <v>51</v>
      </c>
      <c r="L2" s="15"/>
      <c r="M2" s="15"/>
      <c r="N2" s="15"/>
      <c r="O2" s="15"/>
      <c r="P2" s="15"/>
      <c r="Q2" s="15"/>
      <c r="R2" s="15"/>
      <c r="S2" s="15"/>
      <c r="T2" s="15"/>
      <c r="U2" s="9">
        <v>493</v>
      </c>
      <c r="V2" s="44"/>
      <c r="W2" s="19">
        <f>SUM(C2:V2)-U2</f>
        <v>986</v>
      </c>
      <c r="X2" s="19">
        <f>C2+D2+E2+F2</f>
        <v>852</v>
      </c>
      <c r="Y2" s="19">
        <f>K2</f>
        <v>51</v>
      </c>
      <c r="Z2" s="19">
        <f>M2+N2</f>
        <v>0</v>
      </c>
      <c r="AA2" s="19">
        <f>L2+V2</f>
        <v>0</v>
      </c>
      <c r="AB2" s="19">
        <f>G2+H2+I2+J2+O2+P2+Q2</f>
        <v>83</v>
      </c>
    </row>
    <row r="3" spans="1:28" x14ac:dyDescent="0.25">
      <c r="A3" s="55">
        <v>44958</v>
      </c>
      <c r="B3" s="9">
        <v>550</v>
      </c>
      <c r="C3" s="9">
        <v>147</v>
      </c>
      <c r="D3" s="9">
        <v>119</v>
      </c>
      <c r="E3" s="9">
        <v>147</v>
      </c>
      <c r="F3" s="9">
        <v>95</v>
      </c>
      <c r="G3" s="9">
        <v>19</v>
      </c>
      <c r="H3" s="9">
        <v>32</v>
      </c>
      <c r="I3" s="9">
        <v>5</v>
      </c>
      <c r="J3" s="9"/>
      <c r="K3" s="9">
        <v>24</v>
      </c>
      <c r="L3" s="15"/>
      <c r="M3" s="15"/>
      <c r="N3" s="15"/>
      <c r="O3" s="15"/>
      <c r="P3" s="15"/>
      <c r="Q3" s="15"/>
      <c r="R3" s="15"/>
      <c r="S3" s="15"/>
      <c r="T3" s="15"/>
      <c r="U3" s="9">
        <v>229</v>
      </c>
      <c r="V3" s="15"/>
      <c r="W3" s="19">
        <f t="shared" ref="W3:W4" si="0">SUM(C3:V3)-U3</f>
        <v>588</v>
      </c>
      <c r="X3" s="19">
        <f t="shared" ref="X3:X13" si="1">C3+D3+E3+F3</f>
        <v>508</v>
      </c>
      <c r="Y3" s="19">
        <f t="shared" ref="Y3:Y4" si="2">K3</f>
        <v>24</v>
      </c>
      <c r="Z3" s="19">
        <v>0</v>
      </c>
      <c r="AA3" s="19">
        <v>0</v>
      </c>
      <c r="AB3" s="19">
        <f t="shared" ref="AB3:AB13" si="3">G3+H3+I3+J3+O3+P3+Q3</f>
        <v>56</v>
      </c>
    </row>
    <row r="4" spans="1:28" x14ac:dyDescent="0.25">
      <c r="A4" s="55">
        <v>44986</v>
      </c>
      <c r="B4" s="9">
        <v>995</v>
      </c>
      <c r="C4" s="9">
        <v>269</v>
      </c>
      <c r="D4" s="9">
        <v>215</v>
      </c>
      <c r="E4" s="9">
        <v>206</v>
      </c>
      <c r="F4" s="9">
        <v>178</v>
      </c>
      <c r="G4" s="9">
        <v>18</v>
      </c>
      <c r="H4" s="9">
        <v>40</v>
      </c>
      <c r="I4" s="9">
        <v>6</v>
      </c>
      <c r="J4" s="9"/>
      <c r="K4" s="9">
        <v>29</v>
      </c>
      <c r="L4" s="15"/>
      <c r="M4" s="15"/>
      <c r="N4" s="15"/>
      <c r="O4" s="15"/>
      <c r="P4" s="15"/>
      <c r="Q4" s="15"/>
      <c r="R4" s="15"/>
      <c r="S4" s="15"/>
      <c r="T4" s="15"/>
      <c r="U4" s="9">
        <v>292</v>
      </c>
      <c r="V4" s="15"/>
      <c r="W4" s="19">
        <f t="shared" si="0"/>
        <v>961</v>
      </c>
      <c r="X4" s="19">
        <f t="shared" si="1"/>
        <v>868</v>
      </c>
      <c r="Y4" s="19">
        <f t="shared" si="2"/>
        <v>29</v>
      </c>
      <c r="Z4" s="19">
        <v>0</v>
      </c>
      <c r="AA4" s="19">
        <v>0</v>
      </c>
      <c r="AB4" s="19">
        <f t="shared" si="3"/>
        <v>64</v>
      </c>
    </row>
    <row r="5" spans="1:28" x14ac:dyDescent="0.25">
      <c r="A5" s="55">
        <v>45017</v>
      </c>
      <c r="B5" s="9">
        <v>595</v>
      </c>
      <c r="C5" s="9">
        <v>184</v>
      </c>
      <c r="D5" s="9">
        <v>101</v>
      </c>
      <c r="E5" s="9">
        <v>120</v>
      </c>
      <c r="F5" s="9">
        <v>89</v>
      </c>
      <c r="G5" s="9">
        <v>5</v>
      </c>
      <c r="H5" s="9">
        <v>25</v>
      </c>
      <c r="I5" s="9">
        <v>11</v>
      </c>
      <c r="J5" s="9"/>
      <c r="K5" s="9">
        <v>25</v>
      </c>
      <c r="L5" s="15"/>
      <c r="M5" s="15"/>
      <c r="N5" s="15"/>
      <c r="O5" s="15"/>
      <c r="P5" s="15"/>
      <c r="Q5" s="15"/>
      <c r="R5" s="15"/>
      <c r="S5" s="15"/>
      <c r="T5" s="15"/>
      <c r="U5" s="9">
        <v>147</v>
      </c>
      <c r="V5" s="15"/>
      <c r="W5" s="19">
        <f t="shared" ref="W5:W13" si="4">SUM(C5:V5)-U5</f>
        <v>560</v>
      </c>
      <c r="X5" s="19">
        <f t="shared" si="1"/>
        <v>494</v>
      </c>
      <c r="Y5" s="19">
        <f t="shared" ref="Y5:Y13" si="5">K5</f>
        <v>25</v>
      </c>
      <c r="Z5" s="19">
        <f t="shared" ref="Z5:Z13" si="6">M5+N5</f>
        <v>0</v>
      </c>
      <c r="AA5" s="19">
        <f t="shared" ref="AA5:AA13" si="7">L5+V5</f>
        <v>0</v>
      </c>
      <c r="AB5" s="19">
        <f t="shared" si="3"/>
        <v>41</v>
      </c>
    </row>
    <row r="6" spans="1:28" x14ac:dyDescent="0.25">
      <c r="A6" s="55">
        <v>45047</v>
      </c>
      <c r="B6" s="9">
        <v>470</v>
      </c>
      <c r="C6" s="9">
        <v>153</v>
      </c>
      <c r="D6" s="9">
        <v>217</v>
      </c>
      <c r="E6" s="9">
        <v>117</v>
      </c>
      <c r="F6" s="9">
        <v>160</v>
      </c>
      <c r="G6" s="9">
        <v>56</v>
      </c>
      <c r="H6" s="9">
        <v>31</v>
      </c>
      <c r="I6" s="9">
        <v>7</v>
      </c>
      <c r="J6" s="9"/>
      <c r="K6" s="9">
        <v>19</v>
      </c>
      <c r="L6" s="15"/>
      <c r="M6" s="15"/>
      <c r="N6" s="15"/>
      <c r="O6" s="15"/>
      <c r="P6" s="15"/>
      <c r="Q6" s="15"/>
      <c r="R6" s="15"/>
      <c r="S6" s="15"/>
      <c r="T6" s="15"/>
      <c r="U6" s="9">
        <v>132</v>
      </c>
      <c r="V6" s="15"/>
      <c r="W6" s="19">
        <f t="shared" si="4"/>
        <v>760</v>
      </c>
      <c r="X6" s="19">
        <f t="shared" si="1"/>
        <v>647</v>
      </c>
      <c r="Y6" s="19">
        <f t="shared" si="5"/>
        <v>19</v>
      </c>
      <c r="Z6" s="19">
        <f t="shared" si="6"/>
        <v>0</v>
      </c>
      <c r="AA6" s="19">
        <f t="shared" si="7"/>
        <v>0</v>
      </c>
      <c r="AB6" s="19">
        <f t="shared" si="3"/>
        <v>94</v>
      </c>
    </row>
    <row r="7" spans="1:28" x14ac:dyDescent="0.25">
      <c r="A7" s="55">
        <v>45078</v>
      </c>
      <c r="B7" s="9">
        <v>845</v>
      </c>
      <c r="C7" s="9">
        <v>266</v>
      </c>
      <c r="D7" s="9">
        <v>225</v>
      </c>
      <c r="E7" s="9">
        <v>170</v>
      </c>
      <c r="F7" s="9">
        <v>131</v>
      </c>
      <c r="G7" s="9">
        <v>63</v>
      </c>
      <c r="H7" s="9">
        <v>45</v>
      </c>
      <c r="I7" s="9">
        <v>6</v>
      </c>
      <c r="J7" s="9"/>
      <c r="K7" s="9">
        <v>55</v>
      </c>
      <c r="L7" s="15"/>
      <c r="M7" s="15"/>
      <c r="N7" s="15"/>
      <c r="O7" s="15"/>
      <c r="P7" s="15"/>
      <c r="Q7" s="15"/>
      <c r="R7" s="15"/>
      <c r="S7" s="15"/>
      <c r="T7" s="15"/>
      <c r="U7" s="9">
        <v>167</v>
      </c>
      <c r="V7" s="15"/>
      <c r="W7" s="19">
        <f t="shared" si="4"/>
        <v>961</v>
      </c>
      <c r="X7" s="19">
        <f t="shared" si="1"/>
        <v>792</v>
      </c>
      <c r="Y7" s="19">
        <f t="shared" si="5"/>
        <v>55</v>
      </c>
      <c r="Z7" s="19">
        <f t="shared" si="6"/>
        <v>0</v>
      </c>
      <c r="AA7" s="19">
        <f t="shared" si="7"/>
        <v>0</v>
      </c>
      <c r="AB7" s="19">
        <f t="shared" si="3"/>
        <v>114</v>
      </c>
    </row>
    <row r="8" spans="1:28" x14ac:dyDescent="0.25">
      <c r="A8" s="55">
        <v>45108</v>
      </c>
      <c r="B8" s="9">
        <v>171</v>
      </c>
      <c r="C8" s="9">
        <v>49</v>
      </c>
      <c r="D8" s="9">
        <v>142</v>
      </c>
      <c r="E8" s="9">
        <v>39</v>
      </c>
      <c r="F8" s="9">
        <v>109</v>
      </c>
      <c r="G8" s="9">
        <v>2</v>
      </c>
      <c r="H8" s="9">
        <v>18</v>
      </c>
      <c r="I8" s="9">
        <v>3</v>
      </c>
      <c r="J8" s="9"/>
      <c r="K8" s="9">
        <v>9</v>
      </c>
      <c r="L8" s="15"/>
      <c r="M8" s="15"/>
      <c r="N8" s="15"/>
      <c r="O8" s="15"/>
      <c r="P8" s="15"/>
      <c r="Q8" s="15"/>
      <c r="R8" s="15"/>
      <c r="S8" s="15"/>
      <c r="T8" s="15"/>
      <c r="U8" s="9">
        <v>38</v>
      </c>
      <c r="V8" s="15"/>
      <c r="W8" s="19">
        <f t="shared" si="4"/>
        <v>371</v>
      </c>
      <c r="X8" s="19">
        <f t="shared" si="1"/>
        <v>339</v>
      </c>
      <c r="Y8" s="19">
        <f t="shared" si="5"/>
        <v>9</v>
      </c>
      <c r="Z8" s="19">
        <f t="shared" si="6"/>
        <v>0</v>
      </c>
      <c r="AA8" s="19">
        <f t="shared" si="7"/>
        <v>0</v>
      </c>
      <c r="AB8" s="19">
        <f t="shared" si="3"/>
        <v>23</v>
      </c>
    </row>
    <row r="9" spans="1:28" x14ac:dyDescent="0.25">
      <c r="A9" s="55">
        <v>45139</v>
      </c>
      <c r="B9" s="9">
        <v>0</v>
      </c>
      <c r="C9" s="9">
        <v>0</v>
      </c>
      <c r="D9" s="9">
        <v>92</v>
      </c>
      <c r="E9" s="9">
        <v>0</v>
      </c>
      <c r="F9" s="9">
        <v>85</v>
      </c>
      <c r="G9" s="9">
        <v>0</v>
      </c>
      <c r="H9" s="9">
        <v>0</v>
      </c>
      <c r="I9" s="9">
        <v>0</v>
      </c>
      <c r="J9" s="9"/>
      <c r="K9" s="9">
        <v>0</v>
      </c>
      <c r="L9" s="15"/>
      <c r="M9" s="15"/>
      <c r="N9" s="15"/>
      <c r="O9" s="15"/>
      <c r="P9" s="15"/>
      <c r="Q9" s="15"/>
      <c r="R9" s="15"/>
      <c r="S9" s="15"/>
      <c r="T9" s="15"/>
      <c r="U9" s="9">
        <v>0</v>
      </c>
      <c r="V9" s="15"/>
      <c r="W9" s="19">
        <f t="shared" si="4"/>
        <v>177</v>
      </c>
      <c r="X9" s="19">
        <f t="shared" si="1"/>
        <v>177</v>
      </c>
      <c r="Y9" s="19">
        <f t="shared" si="5"/>
        <v>0</v>
      </c>
      <c r="Z9" s="19">
        <f t="shared" si="6"/>
        <v>0</v>
      </c>
      <c r="AA9" s="19">
        <f t="shared" si="7"/>
        <v>0</v>
      </c>
      <c r="AB9" s="19">
        <f t="shared" si="3"/>
        <v>0</v>
      </c>
    </row>
    <row r="10" spans="1:28" x14ac:dyDescent="0.25">
      <c r="A10" s="55">
        <v>45170</v>
      </c>
      <c r="B10" s="9">
        <v>648</v>
      </c>
      <c r="C10" s="9">
        <v>199</v>
      </c>
      <c r="D10" s="9">
        <v>119</v>
      </c>
      <c r="E10" s="9">
        <v>167</v>
      </c>
      <c r="F10" s="9">
        <v>102</v>
      </c>
      <c r="G10" s="9">
        <v>10</v>
      </c>
      <c r="H10" s="9">
        <v>37</v>
      </c>
      <c r="I10" s="9">
        <v>10</v>
      </c>
      <c r="J10" s="9"/>
      <c r="K10" s="9">
        <v>19</v>
      </c>
      <c r="L10" s="15"/>
      <c r="M10" s="15"/>
      <c r="N10" s="15"/>
      <c r="O10" s="15"/>
      <c r="P10" s="15"/>
      <c r="Q10" s="15"/>
      <c r="R10" s="15"/>
      <c r="S10" s="15"/>
      <c r="T10" s="15"/>
      <c r="U10" s="9">
        <v>202</v>
      </c>
      <c r="V10" s="15"/>
      <c r="W10" s="19">
        <f t="shared" si="4"/>
        <v>663</v>
      </c>
      <c r="X10" s="19">
        <f t="shared" si="1"/>
        <v>587</v>
      </c>
      <c r="Y10" s="19">
        <f t="shared" si="5"/>
        <v>19</v>
      </c>
      <c r="Z10" s="19">
        <f t="shared" si="6"/>
        <v>0</v>
      </c>
      <c r="AA10" s="19">
        <f t="shared" si="7"/>
        <v>0</v>
      </c>
      <c r="AB10" s="19">
        <f t="shared" si="3"/>
        <v>57</v>
      </c>
    </row>
    <row r="11" spans="1:28" x14ac:dyDescent="0.25">
      <c r="A11" s="55">
        <v>45200</v>
      </c>
      <c r="B11" s="9">
        <v>562</v>
      </c>
      <c r="C11" s="9">
        <v>139</v>
      </c>
      <c r="D11" s="9">
        <v>152</v>
      </c>
      <c r="E11" s="9">
        <v>130</v>
      </c>
      <c r="F11" s="9">
        <v>132</v>
      </c>
      <c r="G11" s="9">
        <v>8</v>
      </c>
      <c r="H11" s="9">
        <v>21</v>
      </c>
      <c r="I11" s="9">
        <v>1</v>
      </c>
      <c r="J11" s="9"/>
      <c r="K11" s="9">
        <v>19</v>
      </c>
      <c r="L11" s="15"/>
      <c r="M11" s="15"/>
      <c r="N11" s="15"/>
      <c r="O11" s="15"/>
      <c r="P11" s="15"/>
      <c r="Q11" s="15"/>
      <c r="R11" s="15"/>
      <c r="S11" s="15"/>
      <c r="T11" s="15"/>
      <c r="U11" s="9">
        <v>131</v>
      </c>
      <c r="V11" s="15"/>
      <c r="W11" s="19">
        <f t="shared" si="4"/>
        <v>602</v>
      </c>
      <c r="X11" s="19">
        <f t="shared" si="1"/>
        <v>553</v>
      </c>
      <c r="Y11" s="19">
        <f t="shared" si="5"/>
        <v>19</v>
      </c>
      <c r="Z11" s="19">
        <f t="shared" si="6"/>
        <v>0</v>
      </c>
      <c r="AA11" s="19">
        <f t="shared" si="7"/>
        <v>0</v>
      </c>
      <c r="AB11" s="19">
        <f t="shared" si="3"/>
        <v>30</v>
      </c>
    </row>
    <row r="12" spans="1:28" x14ac:dyDescent="0.25">
      <c r="A12" s="55">
        <v>45231</v>
      </c>
      <c r="B12" s="9">
        <v>764</v>
      </c>
      <c r="C12" s="9">
        <v>193</v>
      </c>
      <c r="D12" s="9">
        <v>180</v>
      </c>
      <c r="E12" s="9">
        <v>126</v>
      </c>
      <c r="F12" s="9">
        <v>151</v>
      </c>
      <c r="G12" s="9">
        <v>8</v>
      </c>
      <c r="H12" s="9">
        <v>34</v>
      </c>
      <c r="I12" s="9">
        <v>29</v>
      </c>
      <c r="J12" s="9"/>
      <c r="K12" s="9">
        <v>16</v>
      </c>
      <c r="L12" s="15"/>
      <c r="M12" s="15"/>
      <c r="N12" s="15"/>
      <c r="O12" s="15"/>
      <c r="P12" s="15"/>
      <c r="Q12" s="15"/>
      <c r="R12" s="15"/>
      <c r="S12" s="15"/>
      <c r="T12" s="15"/>
      <c r="U12" s="9">
        <v>231</v>
      </c>
      <c r="V12" s="15"/>
      <c r="W12" s="19">
        <f t="shared" si="4"/>
        <v>737</v>
      </c>
      <c r="X12" s="19">
        <f t="shared" si="1"/>
        <v>650</v>
      </c>
      <c r="Y12" s="19">
        <f t="shared" si="5"/>
        <v>16</v>
      </c>
      <c r="Z12" s="19">
        <f t="shared" si="6"/>
        <v>0</v>
      </c>
      <c r="AA12" s="19">
        <f t="shared" si="7"/>
        <v>0</v>
      </c>
      <c r="AB12" s="19">
        <f t="shared" si="3"/>
        <v>71</v>
      </c>
    </row>
    <row r="13" spans="1:28" x14ac:dyDescent="0.25">
      <c r="A13" s="55">
        <v>45261</v>
      </c>
      <c r="B13" s="9">
        <v>567</v>
      </c>
      <c r="C13" s="9">
        <v>148</v>
      </c>
      <c r="D13" s="9">
        <v>160</v>
      </c>
      <c r="E13" s="9">
        <v>106</v>
      </c>
      <c r="F13" s="9">
        <v>111</v>
      </c>
      <c r="G13" s="9">
        <v>6</v>
      </c>
      <c r="H13" s="9">
        <v>20</v>
      </c>
      <c r="I13" s="9">
        <v>25</v>
      </c>
      <c r="J13" s="9"/>
      <c r="K13" s="9">
        <v>20</v>
      </c>
      <c r="L13" s="15"/>
      <c r="M13" s="15"/>
      <c r="N13" s="15"/>
      <c r="O13" s="15"/>
      <c r="P13" s="15"/>
      <c r="Q13" s="15"/>
      <c r="R13" s="15"/>
      <c r="S13" s="15"/>
      <c r="T13" s="15"/>
      <c r="U13" s="9">
        <v>136</v>
      </c>
      <c r="V13" s="15"/>
      <c r="W13" s="19">
        <f t="shared" si="4"/>
        <v>596</v>
      </c>
      <c r="X13" s="19">
        <f t="shared" si="1"/>
        <v>525</v>
      </c>
      <c r="Y13" s="19">
        <f t="shared" si="5"/>
        <v>20</v>
      </c>
      <c r="Z13" s="19">
        <f t="shared" si="6"/>
        <v>0</v>
      </c>
      <c r="AA13" s="19">
        <f t="shared" si="7"/>
        <v>0</v>
      </c>
      <c r="AB13" s="19">
        <f t="shared" si="3"/>
        <v>51</v>
      </c>
    </row>
    <row r="14" spans="1:28" x14ac:dyDescent="0.25">
      <c r="A14" s="7" t="s">
        <v>67</v>
      </c>
      <c r="B14" s="15">
        <f t="shared" ref="B14:AA14" si="8">SUM(B2:B13)</f>
        <v>7273</v>
      </c>
      <c r="C14" s="15">
        <f t="shared" si="8"/>
        <v>1997</v>
      </c>
      <c r="D14" s="15">
        <f t="shared" si="8"/>
        <v>1908</v>
      </c>
      <c r="E14" s="15">
        <f t="shared" si="8"/>
        <v>1541</v>
      </c>
      <c r="F14" s="15">
        <f t="shared" si="8"/>
        <v>1546</v>
      </c>
      <c r="G14" s="15">
        <f t="shared" si="8"/>
        <v>222</v>
      </c>
      <c r="H14" s="15">
        <f t="shared" si="8"/>
        <v>344</v>
      </c>
      <c r="I14" s="15">
        <f t="shared" si="8"/>
        <v>118</v>
      </c>
      <c r="J14" s="15">
        <f t="shared" si="8"/>
        <v>0</v>
      </c>
      <c r="K14" s="15">
        <f t="shared" si="8"/>
        <v>286</v>
      </c>
      <c r="L14" s="15">
        <f t="shared" si="8"/>
        <v>0</v>
      </c>
      <c r="M14" s="15">
        <f t="shared" si="8"/>
        <v>0</v>
      </c>
      <c r="N14" s="15">
        <f t="shared" si="8"/>
        <v>0</v>
      </c>
      <c r="O14" s="15">
        <f t="shared" si="8"/>
        <v>0</v>
      </c>
      <c r="P14" s="15">
        <f t="shared" si="8"/>
        <v>0</v>
      </c>
      <c r="Q14" s="15">
        <f t="shared" si="8"/>
        <v>0</v>
      </c>
      <c r="R14" s="15"/>
      <c r="S14" s="15"/>
      <c r="T14" s="15">
        <f t="shared" si="8"/>
        <v>0</v>
      </c>
      <c r="U14" s="15">
        <f t="shared" si="8"/>
        <v>2198</v>
      </c>
      <c r="V14" s="15">
        <f t="shared" si="8"/>
        <v>0</v>
      </c>
      <c r="W14" s="7">
        <f t="shared" si="8"/>
        <v>7962</v>
      </c>
      <c r="X14" s="7">
        <f t="shared" si="8"/>
        <v>6992</v>
      </c>
      <c r="Y14" s="7">
        <f t="shared" si="8"/>
        <v>286</v>
      </c>
      <c r="Z14" s="7">
        <f t="shared" si="8"/>
        <v>0</v>
      </c>
      <c r="AA14" s="7">
        <f t="shared" si="8"/>
        <v>0</v>
      </c>
      <c r="AB14" s="7">
        <f t="shared" ref="AB14" si="9">SUM(AB2:AB13)</f>
        <v>684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CC5ED"/>
  </sheetPr>
  <dimension ref="A1:AB16"/>
  <sheetViews>
    <sheetView zoomScale="85" zoomScaleNormal="85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A22" sqref="A22"/>
    </sheetView>
  </sheetViews>
  <sheetFormatPr baseColWidth="10" defaultColWidth="19.28515625" defaultRowHeight="15" x14ac:dyDescent="0.25"/>
  <cols>
    <col min="1" max="1" width="18" customWidth="1"/>
    <col min="2" max="2" width="15.42578125" bestFit="1" customWidth="1"/>
    <col min="3" max="3" width="11.5703125" bestFit="1" customWidth="1"/>
    <col min="4" max="4" width="13.28515625" customWidth="1"/>
    <col min="5" max="5" width="11.5703125" bestFit="1" customWidth="1"/>
    <col min="6" max="6" width="11.5703125" customWidth="1"/>
    <col min="7" max="7" width="15.7109375" bestFit="1" customWidth="1"/>
    <col min="8" max="8" width="14.28515625" customWidth="1"/>
    <col min="9" max="9" width="15.7109375" bestFit="1" customWidth="1"/>
    <col min="10" max="10" width="14.42578125" customWidth="1"/>
    <col min="11" max="11" width="15.42578125" bestFit="1" customWidth="1"/>
    <col min="12" max="12" width="11.42578125" customWidth="1"/>
    <col min="13" max="13" width="12" customWidth="1"/>
    <col min="14" max="14" width="11" bestFit="1" customWidth="1"/>
    <col min="15" max="15" width="14.28515625" bestFit="1" customWidth="1"/>
    <col min="16" max="16" width="12.28515625" bestFit="1" customWidth="1"/>
    <col min="17" max="17" width="7.5703125" bestFit="1" customWidth="1"/>
    <col min="18" max="18" width="11.28515625" customWidth="1"/>
    <col min="19" max="19" width="12.28515625" customWidth="1"/>
    <col min="20" max="20" width="15.7109375" customWidth="1"/>
    <col min="21" max="21" width="15.7109375" bestFit="1" customWidth="1"/>
    <col min="22" max="22" width="10.28515625" bestFit="1" customWidth="1"/>
    <col min="23" max="23" width="11" bestFit="1" customWidth="1"/>
    <col min="24" max="24" width="9.7109375" bestFit="1" customWidth="1"/>
    <col min="25" max="25" width="10.28515625" bestFit="1" customWidth="1"/>
    <col min="26" max="26" width="11" bestFit="1" customWidth="1"/>
    <col min="27" max="28" width="6.7109375" bestFit="1" customWidth="1"/>
  </cols>
  <sheetData>
    <row r="1" spans="1:28" s="27" customFormat="1" ht="60" x14ac:dyDescent="0.25">
      <c r="A1" s="47" t="s">
        <v>84</v>
      </c>
      <c r="B1" s="47" t="s">
        <v>1</v>
      </c>
      <c r="C1" s="47" t="s">
        <v>72</v>
      </c>
      <c r="D1" s="47" t="s">
        <v>2</v>
      </c>
      <c r="E1" s="47" t="s">
        <v>73</v>
      </c>
      <c r="F1" s="47" t="s">
        <v>3</v>
      </c>
      <c r="G1" s="47" t="s">
        <v>4</v>
      </c>
      <c r="H1" s="47" t="s">
        <v>5</v>
      </c>
      <c r="I1" s="47" t="s">
        <v>6</v>
      </c>
      <c r="J1" s="47" t="s">
        <v>7</v>
      </c>
      <c r="K1" s="47" t="s">
        <v>8</v>
      </c>
      <c r="L1" s="47" t="s">
        <v>9</v>
      </c>
      <c r="M1" s="47" t="s">
        <v>74</v>
      </c>
      <c r="N1" s="47" t="s">
        <v>10</v>
      </c>
      <c r="O1" s="47" t="s">
        <v>11</v>
      </c>
      <c r="P1" s="47" t="s">
        <v>12</v>
      </c>
      <c r="Q1" s="47" t="s">
        <v>13</v>
      </c>
      <c r="R1" s="47" t="s">
        <v>91</v>
      </c>
      <c r="S1" s="47" t="s">
        <v>92</v>
      </c>
      <c r="T1" s="47" t="s">
        <v>70</v>
      </c>
      <c r="U1" s="47" t="s">
        <v>14</v>
      </c>
      <c r="V1" s="47" t="s">
        <v>93</v>
      </c>
      <c r="W1" s="47" t="s">
        <v>15</v>
      </c>
      <c r="X1" s="47" t="s">
        <v>22</v>
      </c>
      <c r="Y1" s="47" t="s">
        <v>16</v>
      </c>
      <c r="Z1" s="47" t="s">
        <v>17</v>
      </c>
      <c r="AA1" s="47" t="s">
        <v>18</v>
      </c>
      <c r="AB1" s="47" t="s">
        <v>19</v>
      </c>
    </row>
    <row r="2" spans="1:28" x14ac:dyDescent="0.25">
      <c r="A2" s="54">
        <v>44927</v>
      </c>
      <c r="B2" s="9">
        <v>2481</v>
      </c>
      <c r="C2" s="9">
        <v>408</v>
      </c>
      <c r="D2" s="9">
        <v>315</v>
      </c>
      <c r="E2" s="9">
        <v>475</v>
      </c>
      <c r="F2" s="9">
        <v>327</v>
      </c>
      <c r="G2" s="9">
        <v>32</v>
      </c>
      <c r="H2" s="9">
        <v>85</v>
      </c>
      <c r="I2" s="9">
        <v>28</v>
      </c>
      <c r="J2" s="9">
        <v>1</v>
      </c>
      <c r="K2" s="9">
        <v>299</v>
      </c>
      <c r="L2" s="9">
        <v>103</v>
      </c>
      <c r="M2" s="48"/>
      <c r="N2" s="48"/>
      <c r="O2" s="48"/>
      <c r="P2" s="48"/>
      <c r="Q2" s="48"/>
      <c r="R2" s="48"/>
      <c r="S2" s="48"/>
      <c r="T2" s="48"/>
      <c r="U2" s="9">
        <v>1006</v>
      </c>
      <c r="V2" s="9">
        <v>152</v>
      </c>
      <c r="W2" s="49">
        <f t="shared" ref="W2:W13" si="0">SUM(C2:V2)-U2</f>
        <v>2225</v>
      </c>
      <c r="X2" s="49">
        <f>C2+D2+E2+F2</f>
        <v>1525</v>
      </c>
      <c r="Y2" s="49">
        <f>K2</f>
        <v>299</v>
      </c>
      <c r="Z2" s="49">
        <f>M2+N2</f>
        <v>0</v>
      </c>
      <c r="AA2" s="49">
        <f>L2+V2</f>
        <v>255</v>
      </c>
      <c r="AB2" s="49">
        <f>G2+H2+I2+J2+O2+P2+Q2</f>
        <v>146</v>
      </c>
    </row>
    <row r="3" spans="1:28" x14ac:dyDescent="0.25">
      <c r="A3" s="54">
        <v>44958</v>
      </c>
      <c r="B3" s="9">
        <v>2166</v>
      </c>
      <c r="C3" s="9">
        <v>383</v>
      </c>
      <c r="D3" s="9">
        <v>314</v>
      </c>
      <c r="E3" s="9">
        <v>432</v>
      </c>
      <c r="F3" s="9">
        <v>331</v>
      </c>
      <c r="G3" s="9">
        <v>30</v>
      </c>
      <c r="H3" s="9">
        <v>80</v>
      </c>
      <c r="I3" s="9">
        <v>20</v>
      </c>
      <c r="J3" s="9">
        <v>1</v>
      </c>
      <c r="K3" s="9">
        <v>242</v>
      </c>
      <c r="L3" s="9">
        <v>78</v>
      </c>
      <c r="M3" s="48"/>
      <c r="N3" s="48"/>
      <c r="O3" s="48"/>
      <c r="P3" s="48"/>
      <c r="Q3" s="48"/>
      <c r="R3" s="48"/>
      <c r="S3" s="48"/>
      <c r="T3" s="48"/>
      <c r="U3" s="9">
        <v>847</v>
      </c>
      <c r="V3" s="9">
        <v>122</v>
      </c>
      <c r="W3" s="49">
        <f t="shared" si="0"/>
        <v>2033</v>
      </c>
      <c r="X3" s="49">
        <f>C3+D3+E3+F3</f>
        <v>1460</v>
      </c>
      <c r="Y3" s="49">
        <f t="shared" ref="Y3:Y13" si="1">K3</f>
        <v>242</v>
      </c>
      <c r="Z3" s="49">
        <f t="shared" ref="Z3:Z13" si="2">M3+N3</f>
        <v>0</v>
      </c>
      <c r="AA3" s="49">
        <f t="shared" ref="AA3:AA13" si="3">L3+V3</f>
        <v>200</v>
      </c>
      <c r="AB3" s="49">
        <f t="shared" ref="AB3:AB13" si="4">G3+H3+I3+J3+O3+P3+Q3</f>
        <v>131</v>
      </c>
    </row>
    <row r="4" spans="1:28" x14ac:dyDescent="0.25">
      <c r="A4" s="54">
        <v>44986</v>
      </c>
      <c r="B4" s="9">
        <v>2212</v>
      </c>
      <c r="C4" s="9">
        <v>434</v>
      </c>
      <c r="D4" s="9">
        <v>320</v>
      </c>
      <c r="E4" s="9">
        <v>528</v>
      </c>
      <c r="F4" s="9">
        <v>346</v>
      </c>
      <c r="G4" s="9">
        <v>31</v>
      </c>
      <c r="H4" s="9">
        <v>96</v>
      </c>
      <c r="I4" s="9">
        <v>30</v>
      </c>
      <c r="J4" s="9">
        <v>5</v>
      </c>
      <c r="K4" s="9">
        <v>344</v>
      </c>
      <c r="L4" s="9">
        <v>33</v>
      </c>
      <c r="M4" s="48"/>
      <c r="N4" s="48"/>
      <c r="O4" s="48"/>
      <c r="P4" s="48"/>
      <c r="Q4" s="48"/>
      <c r="R4" s="48"/>
      <c r="S4" s="48"/>
      <c r="T4" s="48"/>
      <c r="U4" s="9">
        <v>791</v>
      </c>
      <c r="V4" s="9">
        <v>108</v>
      </c>
      <c r="W4" s="49">
        <f t="shared" si="0"/>
        <v>2275</v>
      </c>
      <c r="X4" s="49">
        <f t="shared" ref="X4:X13" si="5">C4+D4+E4+F4</f>
        <v>1628</v>
      </c>
      <c r="Y4" s="49">
        <f t="shared" si="1"/>
        <v>344</v>
      </c>
      <c r="Z4" s="49">
        <f t="shared" si="2"/>
        <v>0</v>
      </c>
      <c r="AA4" s="49">
        <f t="shared" si="3"/>
        <v>141</v>
      </c>
      <c r="AB4" s="49">
        <f t="shared" si="4"/>
        <v>162</v>
      </c>
    </row>
    <row r="5" spans="1:28" x14ac:dyDescent="0.25">
      <c r="A5" s="54">
        <v>45017</v>
      </c>
      <c r="B5" s="9">
        <v>1904</v>
      </c>
      <c r="C5" s="9">
        <v>337</v>
      </c>
      <c r="D5" s="9">
        <v>293</v>
      </c>
      <c r="E5" s="9">
        <v>364</v>
      </c>
      <c r="F5" s="9">
        <v>329</v>
      </c>
      <c r="G5" s="9">
        <v>20</v>
      </c>
      <c r="H5" s="9">
        <v>82</v>
      </c>
      <c r="I5" s="9">
        <v>16</v>
      </c>
      <c r="J5" s="9">
        <v>6</v>
      </c>
      <c r="K5" s="9">
        <v>230</v>
      </c>
      <c r="L5" s="9">
        <v>42</v>
      </c>
      <c r="M5" s="48"/>
      <c r="N5" s="48"/>
      <c r="O5" s="48"/>
      <c r="P5" s="48"/>
      <c r="Q5" s="48"/>
      <c r="R5" s="48"/>
      <c r="S5" s="48"/>
      <c r="T5" s="48"/>
      <c r="U5" s="9">
        <v>726</v>
      </c>
      <c r="V5" s="9">
        <v>58</v>
      </c>
      <c r="W5" s="49">
        <f t="shared" si="0"/>
        <v>1777</v>
      </c>
      <c r="X5" s="49">
        <f t="shared" si="5"/>
        <v>1323</v>
      </c>
      <c r="Y5" s="49">
        <f t="shared" si="1"/>
        <v>230</v>
      </c>
      <c r="Z5" s="49">
        <f t="shared" si="2"/>
        <v>0</v>
      </c>
      <c r="AA5" s="49">
        <f t="shared" si="3"/>
        <v>100</v>
      </c>
      <c r="AB5" s="49">
        <f t="shared" si="4"/>
        <v>124</v>
      </c>
    </row>
    <row r="6" spans="1:28" x14ac:dyDescent="0.25">
      <c r="A6" s="54">
        <v>45047</v>
      </c>
      <c r="B6" s="9">
        <v>1933</v>
      </c>
      <c r="C6" s="9">
        <v>421</v>
      </c>
      <c r="D6" s="9">
        <v>276</v>
      </c>
      <c r="E6" s="9">
        <v>433</v>
      </c>
      <c r="F6" s="9">
        <v>347</v>
      </c>
      <c r="G6" s="9">
        <v>38</v>
      </c>
      <c r="H6" s="9">
        <v>52</v>
      </c>
      <c r="I6" s="9">
        <v>17</v>
      </c>
      <c r="J6" s="9">
        <v>3</v>
      </c>
      <c r="K6" s="9">
        <v>245</v>
      </c>
      <c r="L6" s="9">
        <v>11</v>
      </c>
      <c r="M6" s="48"/>
      <c r="N6" s="48"/>
      <c r="O6" s="48"/>
      <c r="P6" s="48"/>
      <c r="Q6" s="48"/>
      <c r="R6" s="48"/>
      <c r="S6" s="48"/>
      <c r="T6" s="48"/>
      <c r="U6" s="9">
        <v>695</v>
      </c>
      <c r="V6" s="9">
        <v>90</v>
      </c>
      <c r="W6" s="49">
        <f t="shared" si="0"/>
        <v>1933</v>
      </c>
      <c r="X6" s="49">
        <f t="shared" si="5"/>
        <v>1477</v>
      </c>
      <c r="Y6" s="49">
        <f t="shared" si="1"/>
        <v>245</v>
      </c>
      <c r="Z6" s="49">
        <f t="shared" si="2"/>
        <v>0</v>
      </c>
      <c r="AA6" s="49">
        <f t="shared" si="3"/>
        <v>101</v>
      </c>
      <c r="AB6" s="49">
        <f t="shared" si="4"/>
        <v>110</v>
      </c>
    </row>
    <row r="7" spans="1:28" x14ac:dyDescent="0.25">
      <c r="A7" s="54">
        <v>45078</v>
      </c>
      <c r="B7" s="9">
        <v>3019</v>
      </c>
      <c r="C7" s="9">
        <v>505</v>
      </c>
      <c r="D7" s="9">
        <v>461</v>
      </c>
      <c r="E7" s="9">
        <v>398</v>
      </c>
      <c r="F7" s="9">
        <v>359</v>
      </c>
      <c r="G7" s="9">
        <v>32</v>
      </c>
      <c r="H7" s="9">
        <v>89</v>
      </c>
      <c r="I7" s="9">
        <v>42</v>
      </c>
      <c r="J7" s="9">
        <v>2</v>
      </c>
      <c r="K7" s="9">
        <v>227</v>
      </c>
      <c r="L7" s="9">
        <v>17</v>
      </c>
      <c r="M7" s="48"/>
      <c r="N7" s="48"/>
      <c r="O7" s="48"/>
      <c r="P7" s="48"/>
      <c r="Q7" s="48"/>
      <c r="R7" s="48"/>
      <c r="S7" s="48"/>
      <c r="T7" s="48"/>
      <c r="U7" s="9">
        <v>825</v>
      </c>
      <c r="V7" s="9">
        <v>157</v>
      </c>
      <c r="W7" s="49">
        <f t="shared" si="0"/>
        <v>2289</v>
      </c>
      <c r="X7" s="49">
        <f t="shared" si="5"/>
        <v>1723</v>
      </c>
      <c r="Y7" s="49">
        <f t="shared" si="1"/>
        <v>227</v>
      </c>
      <c r="Z7" s="49">
        <f t="shared" si="2"/>
        <v>0</v>
      </c>
      <c r="AA7" s="49">
        <f t="shared" si="3"/>
        <v>174</v>
      </c>
      <c r="AB7" s="49">
        <f t="shared" si="4"/>
        <v>165</v>
      </c>
    </row>
    <row r="8" spans="1:28" x14ac:dyDescent="0.25">
      <c r="A8" s="54">
        <v>45108</v>
      </c>
      <c r="B8" s="9">
        <v>2229</v>
      </c>
      <c r="C8" s="9">
        <v>351</v>
      </c>
      <c r="D8" s="9">
        <v>467</v>
      </c>
      <c r="E8" s="9">
        <v>332</v>
      </c>
      <c r="F8" s="9">
        <v>416</v>
      </c>
      <c r="G8" s="9">
        <v>41</v>
      </c>
      <c r="H8" s="9">
        <v>117</v>
      </c>
      <c r="I8" s="9">
        <v>23</v>
      </c>
      <c r="J8" s="9">
        <v>1</v>
      </c>
      <c r="K8" s="9">
        <v>198</v>
      </c>
      <c r="L8" s="9">
        <v>11</v>
      </c>
      <c r="M8" s="48"/>
      <c r="N8" s="48"/>
      <c r="O8" s="48"/>
      <c r="P8" s="48"/>
      <c r="Q8" s="48"/>
      <c r="R8" s="48"/>
      <c r="S8" s="48"/>
      <c r="T8" s="48"/>
      <c r="U8" s="9">
        <v>767</v>
      </c>
      <c r="V8" s="9">
        <v>120</v>
      </c>
      <c r="W8" s="49">
        <f t="shared" si="0"/>
        <v>2077</v>
      </c>
      <c r="X8" s="49">
        <f t="shared" si="5"/>
        <v>1566</v>
      </c>
      <c r="Y8" s="49">
        <f t="shared" si="1"/>
        <v>198</v>
      </c>
      <c r="Z8" s="49">
        <f t="shared" si="2"/>
        <v>0</v>
      </c>
      <c r="AA8" s="49">
        <f t="shared" si="3"/>
        <v>131</v>
      </c>
      <c r="AB8" s="49">
        <f t="shared" si="4"/>
        <v>182</v>
      </c>
    </row>
    <row r="9" spans="1:28" x14ac:dyDescent="0.25">
      <c r="A9" s="54">
        <v>45139</v>
      </c>
      <c r="B9" s="9">
        <v>2241</v>
      </c>
      <c r="C9" s="9">
        <v>397</v>
      </c>
      <c r="D9" s="9">
        <v>473</v>
      </c>
      <c r="E9" s="9">
        <v>368</v>
      </c>
      <c r="F9" s="9">
        <v>467</v>
      </c>
      <c r="G9" s="9">
        <v>8</v>
      </c>
      <c r="H9" s="9">
        <v>87</v>
      </c>
      <c r="I9" s="9">
        <v>22</v>
      </c>
      <c r="J9" s="9">
        <v>1</v>
      </c>
      <c r="K9" s="9">
        <v>118</v>
      </c>
      <c r="L9" s="9">
        <v>6</v>
      </c>
      <c r="M9" s="48"/>
      <c r="N9" s="48"/>
      <c r="O9" s="48"/>
      <c r="P9" s="48"/>
      <c r="Q9" s="48"/>
      <c r="R9" s="48"/>
      <c r="S9" s="48"/>
      <c r="T9" s="48"/>
      <c r="U9" s="9">
        <v>732</v>
      </c>
      <c r="V9" s="9">
        <v>152</v>
      </c>
      <c r="W9" s="49">
        <f t="shared" si="0"/>
        <v>2099</v>
      </c>
      <c r="X9" s="49">
        <f t="shared" si="5"/>
        <v>1705</v>
      </c>
      <c r="Y9" s="49">
        <f t="shared" si="1"/>
        <v>118</v>
      </c>
      <c r="Z9" s="49">
        <f t="shared" si="2"/>
        <v>0</v>
      </c>
      <c r="AA9" s="49">
        <f t="shared" si="3"/>
        <v>158</v>
      </c>
      <c r="AB9" s="49">
        <f t="shared" si="4"/>
        <v>118</v>
      </c>
    </row>
    <row r="10" spans="1:28" x14ac:dyDescent="0.25">
      <c r="A10" s="54">
        <v>45170</v>
      </c>
      <c r="B10" s="9">
        <v>2230</v>
      </c>
      <c r="C10" s="9">
        <v>323</v>
      </c>
      <c r="D10" s="9">
        <v>429</v>
      </c>
      <c r="E10" s="9">
        <v>322</v>
      </c>
      <c r="F10" s="9">
        <v>471</v>
      </c>
      <c r="G10" s="9">
        <v>12</v>
      </c>
      <c r="H10" s="9">
        <v>52</v>
      </c>
      <c r="I10" s="9">
        <v>35</v>
      </c>
      <c r="J10" s="9">
        <v>2</v>
      </c>
      <c r="K10" s="9">
        <v>232</v>
      </c>
      <c r="L10" s="9">
        <v>29</v>
      </c>
      <c r="M10" s="48"/>
      <c r="N10" s="48"/>
      <c r="O10" s="48"/>
      <c r="P10" s="48"/>
      <c r="Q10" s="48"/>
      <c r="R10" s="48"/>
      <c r="S10" s="48"/>
      <c r="T10" s="48"/>
      <c r="U10" s="9">
        <v>884</v>
      </c>
      <c r="V10" s="9">
        <v>0</v>
      </c>
      <c r="W10" s="49">
        <f t="shared" si="0"/>
        <v>1907</v>
      </c>
      <c r="X10" s="49">
        <f t="shared" si="5"/>
        <v>1545</v>
      </c>
      <c r="Y10" s="49">
        <f t="shared" si="1"/>
        <v>232</v>
      </c>
      <c r="Z10" s="49">
        <f t="shared" si="2"/>
        <v>0</v>
      </c>
      <c r="AA10" s="49">
        <f t="shared" si="3"/>
        <v>29</v>
      </c>
      <c r="AB10" s="49">
        <f t="shared" si="4"/>
        <v>101</v>
      </c>
    </row>
    <row r="11" spans="1:28" x14ac:dyDescent="0.25">
      <c r="A11" s="54">
        <v>45200</v>
      </c>
      <c r="B11" s="9">
        <v>1947</v>
      </c>
      <c r="C11" s="9">
        <v>364</v>
      </c>
      <c r="D11" s="9">
        <v>319</v>
      </c>
      <c r="E11" s="9">
        <v>353</v>
      </c>
      <c r="F11" s="9">
        <v>404</v>
      </c>
      <c r="G11" s="9">
        <v>21</v>
      </c>
      <c r="H11" s="9">
        <v>59</v>
      </c>
      <c r="I11" s="9">
        <v>37</v>
      </c>
      <c r="J11" s="9">
        <v>3</v>
      </c>
      <c r="K11" s="9">
        <v>192</v>
      </c>
      <c r="L11" s="9">
        <v>44</v>
      </c>
      <c r="M11" s="48"/>
      <c r="N11" s="48"/>
      <c r="O11" s="48"/>
      <c r="P11" s="48"/>
      <c r="Q11" s="48"/>
      <c r="R11" s="48"/>
      <c r="S11" s="48"/>
      <c r="T11" s="48"/>
      <c r="U11" s="9">
        <v>658</v>
      </c>
      <c r="V11" s="9">
        <v>2</v>
      </c>
      <c r="W11" s="49">
        <f t="shared" si="0"/>
        <v>1798</v>
      </c>
      <c r="X11" s="49">
        <f t="shared" si="5"/>
        <v>1440</v>
      </c>
      <c r="Y11" s="49">
        <f t="shared" si="1"/>
        <v>192</v>
      </c>
      <c r="Z11" s="49">
        <f t="shared" si="2"/>
        <v>0</v>
      </c>
      <c r="AA11" s="49">
        <f t="shared" si="3"/>
        <v>46</v>
      </c>
      <c r="AB11" s="49">
        <f t="shared" si="4"/>
        <v>120</v>
      </c>
    </row>
    <row r="12" spans="1:28" x14ac:dyDescent="0.25">
      <c r="A12" s="54">
        <v>45231</v>
      </c>
      <c r="B12" s="9">
        <v>1948</v>
      </c>
      <c r="C12" s="9">
        <v>352</v>
      </c>
      <c r="D12" s="9">
        <v>350</v>
      </c>
      <c r="E12" s="9">
        <v>367</v>
      </c>
      <c r="F12" s="9">
        <v>328</v>
      </c>
      <c r="G12" s="9">
        <v>12</v>
      </c>
      <c r="H12" s="9">
        <v>63</v>
      </c>
      <c r="I12" s="9">
        <v>56</v>
      </c>
      <c r="J12" s="9">
        <v>4</v>
      </c>
      <c r="K12" s="9">
        <v>150</v>
      </c>
      <c r="L12" s="9">
        <v>7</v>
      </c>
      <c r="M12" s="48"/>
      <c r="N12" s="48"/>
      <c r="O12" s="48"/>
      <c r="P12" s="48"/>
      <c r="Q12" s="48"/>
      <c r="R12" s="48"/>
      <c r="S12" s="48"/>
      <c r="T12" s="48"/>
      <c r="U12" s="9">
        <v>629</v>
      </c>
      <c r="V12" s="9">
        <v>131</v>
      </c>
      <c r="W12" s="49">
        <f t="shared" si="0"/>
        <v>1820</v>
      </c>
      <c r="X12" s="49">
        <f t="shared" si="5"/>
        <v>1397</v>
      </c>
      <c r="Y12" s="49">
        <f t="shared" si="1"/>
        <v>150</v>
      </c>
      <c r="Z12" s="49">
        <f t="shared" si="2"/>
        <v>0</v>
      </c>
      <c r="AA12" s="49">
        <f t="shared" si="3"/>
        <v>138</v>
      </c>
      <c r="AB12" s="49">
        <f t="shared" si="4"/>
        <v>135</v>
      </c>
    </row>
    <row r="13" spans="1:28" x14ac:dyDescent="0.25">
      <c r="A13" s="54">
        <v>45261</v>
      </c>
      <c r="B13" s="9">
        <v>1894</v>
      </c>
      <c r="C13" s="9">
        <v>296</v>
      </c>
      <c r="D13" s="9">
        <v>363</v>
      </c>
      <c r="E13" s="9">
        <v>306</v>
      </c>
      <c r="F13" s="9">
        <v>380</v>
      </c>
      <c r="G13" s="9">
        <v>14</v>
      </c>
      <c r="H13" s="9">
        <v>37</v>
      </c>
      <c r="I13" s="9">
        <v>49</v>
      </c>
      <c r="J13" s="9">
        <v>2</v>
      </c>
      <c r="K13" s="9">
        <v>175</v>
      </c>
      <c r="L13" s="9">
        <v>37</v>
      </c>
      <c r="M13" s="48"/>
      <c r="N13" s="48"/>
      <c r="O13" s="48"/>
      <c r="P13" s="48"/>
      <c r="Q13" s="48"/>
      <c r="R13" s="48"/>
      <c r="S13" s="48"/>
      <c r="T13" s="48"/>
      <c r="U13" s="9">
        <v>643</v>
      </c>
      <c r="V13" s="9">
        <v>83</v>
      </c>
      <c r="W13" s="49">
        <f t="shared" si="0"/>
        <v>1742</v>
      </c>
      <c r="X13" s="49">
        <f t="shared" si="5"/>
        <v>1345</v>
      </c>
      <c r="Y13" s="49">
        <f t="shared" si="1"/>
        <v>175</v>
      </c>
      <c r="Z13" s="49">
        <f t="shared" si="2"/>
        <v>0</v>
      </c>
      <c r="AA13" s="49">
        <f t="shared" si="3"/>
        <v>120</v>
      </c>
      <c r="AB13" s="49">
        <f t="shared" si="4"/>
        <v>102</v>
      </c>
    </row>
    <row r="14" spans="1:28" x14ac:dyDescent="0.25">
      <c r="A14" s="47" t="s">
        <v>67</v>
      </c>
      <c r="B14" s="48">
        <f t="shared" ref="B14:AB14" si="6">SUM(B2:B13)</f>
        <v>26204</v>
      </c>
      <c r="C14" s="48">
        <f t="shared" si="6"/>
        <v>4571</v>
      </c>
      <c r="D14" s="48">
        <f t="shared" si="6"/>
        <v>4380</v>
      </c>
      <c r="E14" s="48">
        <f t="shared" si="6"/>
        <v>4678</v>
      </c>
      <c r="F14" s="48">
        <f t="shared" si="6"/>
        <v>4505</v>
      </c>
      <c r="G14" s="48">
        <f t="shared" si="6"/>
        <v>291</v>
      </c>
      <c r="H14" s="48">
        <f t="shared" si="6"/>
        <v>899</v>
      </c>
      <c r="I14" s="48">
        <f t="shared" si="6"/>
        <v>375</v>
      </c>
      <c r="J14" s="48">
        <f t="shared" si="6"/>
        <v>31</v>
      </c>
      <c r="K14" s="48">
        <f t="shared" si="6"/>
        <v>2652</v>
      </c>
      <c r="L14" s="48">
        <f t="shared" si="6"/>
        <v>418</v>
      </c>
      <c r="M14" s="48">
        <f t="shared" si="6"/>
        <v>0</v>
      </c>
      <c r="N14" s="48">
        <f t="shared" si="6"/>
        <v>0</v>
      </c>
      <c r="O14" s="48">
        <f t="shared" si="6"/>
        <v>0</v>
      </c>
      <c r="P14" s="48">
        <f t="shared" si="6"/>
        <v>0</v>
      </c>
      <c r="Q14" s="48">
        <f t="shared" si="6"/>
        <v>0</v>
      </c>
      <c r="R14" s="48"/>
      <c r="S14" s="48"/>
      <c r="T14" s="48">
        <f t="shared" si="6"/>
        <v>0</v>
      </c>
      <c r="U14" s="48">
        <f t="shared" si="6"/>
        <v>9203</v>
      </c>
      <c r="V14" s="48">
        <f t="shared" si="6"/>
        <v>1175</v>
      </c>
      <c r="W14" s="50">
        <f t="shared" si="6"/>
        <v>23975</v>
      </c>
      <c r="X14" s="50">
        <f t="shared" si="6"/>
        <v>18134</v>
      </c>
      <c r="Y14" s="50">
        <f t="shared" si="6"/>
        <v>2652</v>
      </c>
      <c r="Z14" s="50">
        <f t="shared" si="6"/>
        <v>0</v>
      </c>
      <c r="AA14" s="50">
        <f t="shared" si="6"/>
        <v>1593</v>
      </c>
      <c r="AB14" s="50">
        <f t="shared" si="6"/>
        <v>1596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B16"/>
  <sheetViews>
    <sheetView zoomScale="85" zoomScaleNormal="85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N19" sqref="N19"/>
    </sheetView>
  </sheetViews>
  <sheetFormatPr baseColWidth="10" defaultColWidth="20.7109375" defaultRowHeight="15" x14ac:dyDescent="0.25"/>
  <cols>
    <col min="1" max="1" width="17.7109375" customWidth="1"/>
    <col min="2" max="2" width="10.5703125" customWidth="1"/>
    <col min="3" max="3" width="11.5703125" bestFit="1" customWidth="1"/>
    <col min="4" max="4" width="10.28515625" customWidth="1"/>
    <col min="5" max="5" width="11.5703125" bestFit="1" customWidth="1"/>
    <col min="6" max="6" width="11.28515625" customWidth="1"/>
    <col min="7" max="7" width="15.7109375" bestFit="1" customWidth="1"/>
    <col min="8" max="8" width="14.42578125" customWidth="1"/>
    <col min="9" max="9" width="15.7109375" bestFit="1" customWidth="1"/>
    <col min="10" max="10" width="10.42578125" bestFit="1" customWidth="1"/>
    <col min="11" max="11" width="15.42578125" bestFit="1" customWidth="1"/>
    <col min="12" max="12" width="11.7109375" customWidth="1"/>
    <col min="13" max="13" width="13.28515625" customWidth="1"/>
    <col min="14" max="14" width="12.7109375" customWidth="1"/>
    <col min="15" max="15" width="15.5703125" customWidth="1"/>
    <col min="16" max="16" width="13.5703125" customWidth="1"/>
    <col min="17" max="17" width="8.7109375" customWidth="1"/>
    <col min="18" max="18" width="11.7109375" customWidth="1"/>
    <col min="19" max="19" width="13.42578125" customWidth="1"/>
    <col min="20" max="20" width="13.7109375" customWidth="1"/>
    <col min="21" max="21" width="17.7109375" customWidth="1"/>
    <col min="22" max="22" width="10.28515625" bestFit="1" customWidth="1"/>
    <col min="23" max="23" width="11.7109375" customWidth="1"/>
    <col min="24" max="24" width="10.5703125" customWidth="1"/>
    <col min="25" max="25" width="10.28515625" bestFit="1" customWidth="1"/>
    <col min="26" max="26" width="11" customWidth="1"/>
    <col min="27" max="28" width="6.7109375" bestFit="1" customWidth="1"/>
  </cols>
  <sheetData>
    <row r="1" spans="1:28" s="27" customFormat="1" ht="60" x14ac:dyDescent="0.25">
      <c r="A1" s="32" t="s">
        <v>23</v>
      </c>
      <c r="B1" s="32" t="s">
        <v>1</v>
      </c>
      <c r="C1" s="32" t="s">
        <v>72</v>
      </c>
      <c r="D1" s="32" t="s">
        <v>2</v>
      </c>
      <c r="E1" s="32" t="s">
        <v>73</v>
      </c>
      <c r="F1" s="32" t="s">
        <v>3</v>
      </c>
      <c r="G1" s="32" t="s">
        <v>4</v>
      </c>
      <c r="H1" s="32" t="s">
        <v>5</v>
      </c>
      <c r="I1" s="32" t="s">
        <v>6</v>
      </c>
      <c r="J1" s="32" t="s">
        <v>7</v>
      </c>
      <c r="K1" s="32" t="s">
        <v>8</v>
      </c>
      <c r="L1" s="32" t="s">
        <v>9</v>
      </c>
      <c r="M1" s="32" t="s">
        <v>74</v>
      </c>
      <c r="N1" s="32" t="s">
        <v>10</v>
      </c>
      <c r="O1" s="32" t="s">
        <v>11</v>
      </c>
      <c r="P1" s="32" t="s">
        <v>12</v>
      </c>
      <c r="Q1" s="32" t="s">
        <v>13</v>
      </c>
      <c r="R1" s="32" t="s">
        <v>91</v>
      </c>
      <c r="S1" s="32" t="s">
        <v>92</v>
      </c>
      <c r="T1" s="32" t="s">
        <v>70</v>
      </c>
      <c r="U1" s="32" t="s">
        <v>14</v>
      </c>
      <c r="V1" s="32" t="s">
        <v>93</v>
      </c>
      <c r="W1" s="32" t="s">
        <v>15</v>
      </c>
      <c r="X1" s="32" t="s">
        <v>22</v>
      </c>
      <c r="Y1" s="32" t="s">
        <v>16</v>
      </c>
      <c r="Z1" s="32" t="s">
        <v>17</v>
      </c>
      <c r="AA1" s="32" t="s">
        <v>18</v>
      </c>
      <c r="AB1" s="32" t="s">
        <v>19</v>
      </c>
    </row>
    <row r="2" spans="1:28" x14ac:dyDescent="0.25">
      <c r="A2" s="53">
        <v>44927</v>
      </c>
      <c r="B2" s="9">
        <v>2260</v>
      </c>
      <c r="C2" s="9">
        <v>486</v>
      </c>
      <c r="D2" s="9">
        <v>381</v>
      </c>
      <c r="E2" s="9">
        <v>484</v>
      </c>
      <c r="F2" s="9">
        <v>332</v>
      </c>
      <c r="G2" s="9">
        <v>59</v>
      </c>
      <c r="H2" s="9">
        <v>74</v>
      </c>
      <c r="I2" s="9">
        <v>41</v>
      </c>
      <c r="J2" s="9">
        <v>9</v>
      </c>
      <c r="K2" s="9">
        <v>142</v>
      </c>
      <c r="L2" s="9">
        <v>92</v>
      </c>
      <c r="M2" s="13"/>
      <c r="N2" s="13"/>
      <c r="O2" s="13"/>
      <c r="P2" s="13"/>
      <c r="Q2" s="13"/>
      <c r="R2" s="13"/>
      <c r="S2" s="13"/>
      <c r="T2" s="13"/>
      <c r="U2" s="9">
        <v>734</v>
      </c>
      <c r="V2" s="9">
        <v>127</v>
      </c>
      <c r="W2" s="18">
        <f t="shared" ref="W2:W13" si="0">SUM(C2:V2)-U2</f>
        <v>2227</v>
      </c>
      <c r="X2" s="18">
        <f>C2+D2+E2+F2</f>
        <v>1683</v>
      </c>
      <c r="Y2" s="18">
        <f>K2</f>
        <v>142</v>
      </c>
      <c r="Z2" s="18">
        <f>M2+N2</f>
        <v>0</v>
      </c>
      <c r="AA2" s="18">
        <f>L2+V2</f>
        <v>219</v>
      </c>
      <c r="AB2" s="18">
        <f>G2+H2+I2+J2+O2+P2+Q2</f>
        <v>183</v>
      </c>
    </row>
    <row r="3" spans="1:28" x14ac:dyDescent="0.25">
      <c r="A3" s="53">
        <v>44958</v>
      </c>
      <c r="B3" s="9">
        <v>2164</v>
      </c>
      <c r="C3" s="9">
        <v>523</v>
      </c>
      <c r="D3" s="9">
        <v>352</v>
      </c>
      <c r="E3" s="9">
        <v>525</v>
      </c>
      <c r="F3" s="9">
        <v>321</v>
      </c>
      <c r="G3" s="9">
        <v>33</v>
      </c>
      <c r="H3" s="9">
        <v>81</v>
      </c>
      <c r="I3" s="9">
        <v>28</v>
      </c>
      <c r="J3" s="9">
        <v>3</v>
      </c>
      <c r="K3" s="9">
        <v>208</v>
      </c>
      <c r="L3" s="9">
        <v>72</v>
      </c>
      <c r="M3" s="13"/>
      <c r="N3" s="13"/>
      <c r="O3" s="13"/>
      <c r="P3" s="13"/>
      <c r="Q3" s="13"/>
      <c r="R3" s="13"/>
      <c r="S3" s="13"/>
      <c r="T3" s="13"/>
      <c r="U3" s="9">
        <v>659</v>
      </c>
      <c r="V3" s="9">
        <v>120</v>
      </c>
      <c r="W3" s="18">
        <f t="shared" si="0"/>
        <v>2266</v>
      </c>
      <c r="X3" s="18">
        <f t="shared" ref="X3:X13" si="1">C3+D3+E3+F3</f>
        <v>1721</v>
      </c>
      <c r="Y3" s="18">
        <f t="shared" ref="Y3:Y13" si="2">K3</f>
        <v>208</v>
      </c>
      <c r="Z3" s="18">
        <f t="shared" ref="Z3:Z13" si="3">M3+N3</f>
        <v>0</v>
      </c>
      <c r="AA3" s="18">
        <f t="shared" ref="AA3:AA13" si="4">L3+V3</f>
        <v>192</v>
      </c>
      <c r="AB3" s="18">
        <f t="shared" ref="AB3:AB13" si="5">G3+H3+I3+J3+O3+P3+Q3</f>
        <v>145</v>
      </c>
    </row>
    <row r="4" spans="1:28" x14ac:dyDescent="0.25">
      <c r="A4" s="53">
        <v>44986</v>
      </c>
      <c r="B4" s="9">
        <v>2417</v>
      </c>
      <c r="C4" s="9">
        <v>590</v>
      </c>
      <c r="D4" s="9">
        <v>416</v>
      </c>
      <c r="E4" s="9">
        <v>562</v>
      </c>
      <c r="F4" s="9">
        <v>381</v>
      </c>
      <c r="G4" s="9">
        <v>119</v>
      </c>
      <c r="H4" s="9">
        <v>87</v>
      </c>
      <c r="I4" s="9">
        <v>34</v>
      </c>
      <c r="J4" s="9">
        <v>11</v>
      </c>
      <c r="K4" s="9">
        <v>206</v>
      </c>
      <c r="L4" s="9">
        <v>24</v>
      </c>
      <c r="M4" s="13"/>
      <c r="N4" s="13"/>
      <c r="O4" s="13"/>
      <c r="P4" s="13"/>
      <c r="Q4" s="13"/>
      <c r="R4" s="13"/>
      <c r="S4" s="13"/>
      <c r="T4" s="13"/>
      <c r="U4" s="9">
        <v>773</v>
      </c>
      <c r="V4" s="9">
        <v>103</v>
      </c>
      <c r="W4" s="18">
        <f t="shared" si="0"/>
        <v>2533</v>
      </c>
      <c r="X4" s="18">
        <f t="shared" si="1"/>
        <v>1949</v>
      </c>
      <c r="Y4" s="18">
        <f t="shared" si="2"/>
        <v>206</v>
      </c>
      <c r="Z4" s="18">
        <f t="shared" si="3"/>
        <v>0</v>
      </c>
      <c r="AA4" s="18">
        <f t="shared" si="4"/>
        <v>127</v>
      </c>
      <c r="AB4" s="18">
        <f t="shared" si="5"/>
        <v>251</v>
      </c>
    </row>
    <row r="5" spans="1:28" x14ac:dyDescent="0.25">
      <c r="A5" s="53">
        <v>45017</v>
      </c>
      <c r="B5" s="9">
        <v>2133</v>
      </c>
      <c r="C5" s="9">
        <v>549</v>
      </c>
      <c r="D5" s="9">
        <v>407</v>
      </c>
      <c r="E5" s="9">
        <v>469</v>
      </c>
      <c r="F5" s="9">
        <v>410</v>
      </c>
      <c r="G5" s="9">
        <v>41</v>
      </c>
      <c r="H5" s="9">
        <v>81</v>
      </c>
      <c r="I5" s="9">
        <v>23</v>
      </c>
      <c r="J5" s="9">
        <v>6</v>
      </c>
      <c r="K5" s="9">
        <v>179</v>
      </c>
      <c r="L5" s="9">
        <v>58</v>
      </c>
      <c r="M5" s="13"/>
      <c r="N5" s="13"/>
      <c r="O5" s="13"/>
      <c r="P5" s="13"/>
      <c r="Q5" s="13"/>
      <c r="R5" s="13"/>
      <c r="S5" s="13"/>
      <c r="T5" s="13"/>
      <c r="U5" s="9">
        <v>645</v>
      </c>
      <c r="V5" s="9">
        <v>84</v>
      </c>
      <c r="W5" s="18">
        <f t="shared" si="0"/>
        <v>2307</v>
      </c>
      <c r="X5" s="18">
        <f t="shared" si="1"/>
        <v>1835</v>
      </c>
      <c r="Y5" s="18">
        <f t="shared" si="2"/>
        <v>179</v>
      </c>
      <c r="Z5" s="18">
        <f t="shared" si="3"/>
        <v>0</v>
      </c>
      <c r="AA5" s="18">
        <f t="shared" si="4"/>
        <v>142</v>
      </c>
      <c r="AB5" s="18">
        <f t="shared" si="5"/>
        <v>151</v>
      </c>
    </row>
    <row r="6" spans="1:28" x14ac:dyDescent="0.25">
      <c r="A6" s="53">
        <v>45047</v>
      </c>
      <c r="B6" s="9">
        <v>2213</v>
      </c>
      <c r="C6" s="9">
        <v>495</v>
      </c>
      <c r="D6" s="9">
        <v>451</v>
      </c>
      <c r="E6" s="9">
        <v>444</v>
      </c>
      <c r="F6" s="9">
        <v>422</v>
      </c>
      <c r="G6" s="9">
        <v>69</v>
      </c>
      <c r="H6" s="9">
        <v>105</v>
      </c>
      <c r="I6" s="9">
        <v>32</v>
      </c>
      <c r="J6" s="9">
        <v>3</v>
      </c>
      <c r="K6" s="9">
        <v>251</v>
      </c>
      <c r="L6" s="9">
        <v>21</v>
      </c>
      <c r="M6" s="13"/>
      <c r="N6" s="13"/>
      <c r="O6" s="13"/>
      <c r="P6" s="13"/>
      <c r="Q6" s="13"/>
      <c r="R6" s="13"/>
      <c r="S6" s="13"/>
      <c r="T6" s="13"/>
      <c r="U6" s="9">
        <v>633</v>
      </c>
      <c r="V6" s="9">
        <v>95</v>
      </c>
      <c r="W6" s="18">
        <f t="shared" si="0"/>
        <v>2388</v>
      </c>
      <c r="X6" s="18">
        <f t="shared" si="1"/>
        <v>1812</v>
      </c>
      <c r="Y6" s="18">
        <f t="shared" si="2"/>
        <v>251</v>
      </c>
      <c r="Z6" s="18">
        <f t="shared" si="3"/>
        <v>0</v>
      </c>
      <c r="AA6" s="18">
        <f t="shared" si="4"/>
        <v>116</v>
      </c>
      <c r="AB6" s="18">
        <f t="shared" si="5"/>
        <v>209</v>
      </c>
    </row>
    <row r="7" spans="1:28" x14ac:dyDescent="0.25">
      <c r="A7" s="53">
        <v>45078</v>
      </c>
      <c r="B7" s="9">
        <v>2393</v>
      </c>
      <c r="C7" s="9">
        <v>576</v>
      </c>
      <c r="D7" s="9">
        <v>604</v>
      </c>
      <c r="E7" s="9">
        <v>459</v>
      </c>
      <c r="F7" s="9">
        <v>443</v>
      </c>
      <c r="G7" s="9">
        <v>23</v>
      </c>
      <c r="H7" s="9">
        <v>94</v>
      </c>
      <c r="I7" s="9">
        <v>33</v>
      </c>
      <c r="J7" s="9">
        <v>4</v>
      </c>
      <c r="K7" s="9">
        <v>178</v>
      </c>
      <c r="L7" s="9">
        <v>14</v>
      </c>
      <c r="M7" s="13"/>
      <c r="N7" s="13"/>
      <c r="O7" s="13"/>
      <c r="P7" s="13"/>
      <c r="Q7" s="13"/>
      <c r="R7" s="13"/>
      <c r="S7" s="13"/>
      <c r="T7" s="13"/>
      <c r="U7" s="9">
        <v>637</v>
      </c>
      <c r="V7" s="9">
        <v>154</v>
      </c>
      <c r="W7" s="18">
        <f t="shared" si="0"/>
        <v>2582</v>
      </c>
      <c r="X7" s="18">
        <f t="shared" si="1"/>
        <v>2082</v>
      </c>
      <c r="Y7" s="18">
        <f t="shared" si="2"/>
        <v>178</v>
      </c>
      <c r="Z7" s="18">
        <f t="shared" si="3"/>
        <v>0</v>
      </c>
      <c r="AA7" s="18">
        <f t="shared" si="4"/>
        <v>168</v>
      </c>
      <c r="AB7" s="18">
        <f t="shared" si="5"/>
        <v>154</v>
      </c>
    </row>
    <row r="8" spans="1:28" x14ac:dyDescent="0.25">
      <c r="A8" s="53">
        <v>45108</v>
      </c>
      <c r="B8" s="9">
        <v>2331</v>
      </c>
      <c r="C8" s="9">
        <v>451</v>
      </c>
      <c r="D8" s="9">
        <v>602</v>
      </c>
      <c r="E8" s="9">
        <v>372</v>
      </c>
      <c r="F8" s="9">
        <v>407</v>
      </c>
      <c r="G8" s="9">
        <v>28</v>
      </c>
      <c r="H8" s="9">
        <v>107</v>
      </c>
      <c r="I8" s="9">
        <v>21</v>
      </c>
      <c r="J8" s="9">
        <v>3</v>
      </c>
      <c r="K8" s="9">
        <v>162</v>
      </c>
      <c r="L8" s="9">
        <v>9</v>
      </c>
      <c r="M8" s="13"/>
      <c r="N8" s="13"/>
      <c r="O8" s="13"/>
      <c r="P8" s="13"/>
      <c r="Q8" s="13"/>
      <c r="R8" s="13"/>
      <c r="S8" s="13"/>
      <c r="T8" s="13"/>
      <c r="U8" s="9">
        <v>522</v>
      </c>
      <c r="V8" s="9">
        <v>167</v>
      </c>
      <c r="W8" s="18">
        <f t="shared" si="0"/>
        <v>2329</v>
      </c>
      <c r="X8" s="18">
        <f t="shared" si="1"/>
        <v>1832</v>
      </c>
      <c r="Y8" s="18">
        <f t="shared" si="2"/>
        <v>162</v>
      </c>
      <c r="Z8" s="18">
        <f t="shared" si="3"/>
        <v>0</v>
      </c>
      <c r="AA8" s="18">
        <f t="shared" si="4"/>
        <v>176</v>
      </c>
      <c r="AB8" s="18">
        <f t="shared" si="5"/>
        <v>159</v>
      </c>
    </row>
    <row r="9" spans="1:28" x14ac:dyDescent="0.25">
      <c r="A9" s="53">
        <v>45139</v>
      </c>
      <c r="B9" s="9">
        <v>2619</v>
      </c>
      <c r="C9" s="9">
        <v>535</v>
      </c>
      <c r="D9" s="9">
        <v>589</v>
      </c>
      <c r="E9" s="9">
        <v>424</v>
      </c>
      <c r="F9" s="9">
        <v>577</v>
      </c>
      <c r="G9" s="9">
        <v>7</v>
      </c>
      <c r="H9" s="9">
        <v>72</v>
      </c>
      <c r="I9" s="9">
        <v>24</v>
      </c>
      <c r="J9" s="9">
        <v>6</v>
      </c>
      <c r="K9" s="9">
        <v>82</v>
      </c>
      <c r="L9" s="9">
        <v>20</v>
      </c>
      <c r="M9" s="13"/>
      <c r="N9" s="13"/>
      <c r="O9" s="13"/>
      <c r="P9" s="13"/>
      <c r="Q9" s="13"/>
      <c r="R9" s="13"/>
      <c r="S9" s="13"/>
      <c r="T9" s="13"/>
      <c r="U9" s="9">
        <v>534</v>
      </c>
      <c r="V9" s="9">
        <v>336</v>
      </c>
      <c r="W9" s="18">
        <f t="shared" si="0"/>
        <v>2672</v>
      </c>
      <c r="X9" s="18">
        <f t="shared" si="1"/>
        <v>2125</v>
      </c>
      <c r="Y9" s="18">
        <f t="shared" si="2"/>
        <v>82</v>
      </c>
      <c r="Z9" s="18">
        <f t="shared" si="3"/>
        <v>0</v>
      </c>
      <c r="AA9" s="18">
        <f t="shared" si="4"/>
        <v>356</v>
      </c>
      <c r="AB9" s="18">
        <f t="shared" si="5"/>
        <v>109</v>
      </c>
    </row>
    <row r="10" spans="1:28" x14ac:dyDescent="0.25">
      <c r="A10" s="53">
        <v>45170</v>
      </c>
      <c r="B10" s="9">
        <v>2102</v>
      </c>
      <c r="C10" s="9">
        <v>493</v>
      </c>
      <c r="D10" s="9">
        <v>559</v>
      </c>
      <c r="E10" s="9">
        <v>364</v>
      </c>
      <c r="F10" s="9">
        <v>585</v>
      </c>
      <c r="G10" s="9">
        <v>27</v>
      </c>
      <c r="H10" s="9">
        <v>61</v>
      </c>
      <c r="I10" s="9">
        <v>25</v>
      </c>
      <c r="J10" s="9">
        <v>2</v>
      </c>
      <c r="K10" s="9">
        <v>132</v>
      </c>
      <c r="L10" s="9">
        <v>10</v>
      </c>
      <c r="M10" s="13"/>
      <c r="N10" s="13"/>
      <c r="O10" s="13"/>
      <c r="P10" s="13"/>
      <c r="Q10" s="13"/>
      <c r="R10" s="13"/>
      <c r="S10" s="13"/>
      <c r="T10" s="13"/>
      <c r="U10" s="9">
        <v>704</v>
      </c>
      <c r="V10" s="9">
        <v>1</v>
      </c>
      <c r="W10" s="18">
        <f t="shared" si="0"/>
        <v>2259</v>
      </c>
      <c r="X10" s="18">
        <f t="shared" si="1"/>
        <v>2001</v>
      </c>
      <c r="Y10" s="18">
        <f t="shared" si="2"/>
        <v>132</v>
      </c>
      <c r="Z10" s="18">
        <f t="shared" si="3"/>
        <v>0</v>
      </c>
      <c r="AA10" s="18">
        <f t="shared" si="4"/>
        <v>11</v>
      </c>
      <c r="AB10" s="18">
        <f t="shared" si="5"/>
        <v>115</v>
      </c>
    </row>
    <row r="11" spans="1:28" x14ac:dyDescent="0.25">
      <c r="A11" s="53">
        <v>45200</v>
      </c>
      <c r="B11" s="9">
        <v>2198</v>
      </c>
      <c r="C11" s="9">
        <v>483</v>
      </c>
      <c r="D11" s="9">
        <v>478</v>
      </c>
      <c r="E11" s="9">
        <v>400</v>
      </c>
      <c r="F11" s="9">
        <v>400</v>
      </c>
      <c r="G11" s="9">
        <v>25</v>
      </c>
      <c r="H11" s="9">
        <v>68</v>
      </c>
      <c r="I11" s="9">
        <v>49</v>
      </c>
      <c r="J11" s="9">
        <v>8</v>
      </c>
      <c r="K11" s="9">
        <v>115</v>
      </c>
      <c r="L11" s="9">
        <v>35</v>
      </c>
      <c r="M11" s="13"/>
      <c r="N11" s="13"/>
      <c r="O11" s="13"/>
      <c r="P11" s="13"/>
      <c r="Q11" s="13"/>
      <c r="R11" s="13"/>
      <c r="S11" s="13"/>
      <c r="T11" s="13"/>
      <c r="U11" s="9">
        <v>588</v>
      </c>
      <c r="V11" s="9">
        <v>2</v>
      </c>
      <c r="W11" s="18">
        <f t="shared" si="0"/>
        <v>2063</v>
      </c>
      <c r="X11" s="18">
        <f t="shared" si="1"/>
        <v>1761</v>
      </c>
      <c r="Y11" s="18">
        <f t="shared" si="2"/>
        <v>115</v>
      </c>
      <c r="Z11" s="18">
        <f t="shared" si="3"/>
        <v>0</v>
      </c>
      <c r="AA11" s="18">
        <f t="shared" si="4"/>
        <v>37</v>
      </c>
      <c r="AB11" s="18">
        <f t="shared" si="5"/>
        <v>150</v>
      </c>
    </row>
    <row r="12" spans="1:28" x14ac:dyDescent="0.25">
      <c r="A12" s="53">
        <v>45231</v>
      </c>
      <c r="B12" s="9">
        <v>2016</v>
      </c>
      <c r="C12" s="9">
        <v>479</v>
      </c>
      <c r="D12" s="9">
        <v>512</v>
      </c>
      <c r="E12" s="9">
        <v>319</v>
      </c>
      <c r="F12" s="9">
        <v>343</v>
      </c>
      <c r="G12" s="9">
        <v>17</v>
      </c>
      <c r="H12" s="9">
        <v>73</v>
      </c>
      <c r="I12" s="9">
        <v>55</v>
      </c>
      <c r="J12" s="9">
        <v>11</v>
      </c>
      <c r="K12" s="9">
        <v>140</v>
      </c>
      <c r="L12" s="9">
        <v>7</v>
      </c>
      <c r="M12" s="13"/>
      <c r="N12" s="13"/>
      <c r="O12" s="13"/>
      <c r="P12" s="13"/>
      <c r="Q12" s="13"/>
      <c r="R12" s="13"/>
      <c r="S12" s="13"/>
      <c r="T12" s="13"/>
      <c r="U12" s="9">
        <v>514</v>
      </c>
      <c r="V12" s="9">
        <v>111</v>
      </c>
      <c r="W12" s="18">
        <f t="shared" si="0"/>
        <v>2067</v>
      </c>
      <c r="X12" s="18">
        <f t="shared" si="1"/>
        <v>1653</v>
      </c>
      <c r="Y12" s="18">
        <f t="shared" si="2"/>
        <v>140</v>
      </c>
      <c r="Z12" s="18">
        <f t="shared" si="3"/>
        <v>0</v>
      </c>
      <c r="AA12" s="18">
        <f t="shared" si="4"/>
        <v>118</v>
      </c>
      <c r="AB12" s="18">
        <f t="shared" si="5"/>
        <v>156</v>
      </c>
    </row>
    <row r="13" spans="1:28" x14ac:dyDescent="0.25">
      <c r="A13" s="53">
        <v>45261</v>
      </c>
      <c r="B13" s="9">
        <v>1872</v>
      </c>
      <c r="C13" s="9">
        <v>403</v>
      </c>
      <c r="D13" s="9">
        <v>486</v>
      </c>
      <c r="E13" s="9">
        <v>345</v>
      </c>
      <c r="F13" s="9">
        <v>373</v>
      </c>
      <c r="G13" s="9">
        <v>26</v>
      </c>
      <c r="H13" s="9">
        <v>44</v>
      </c>
      <c r="I13" s="9">
        <v>46</v>
      </c>
      <c r="J13" s="9">
        <v>9</v>
      </c>
      <c r="K13" s="9">
        <v>133</v>
      </c>
      <c r="L13" s="9">
        <v>35</v>
      </c>
      <c r="M13" s="13"/>
      <c r="N13" s="13"/>
      <c r="O13" s="13"/>
      <c r="P13" s="13"/>
      <c r="Q13" s="13"/>
      <c r="R13" s="13"/>
      <c r="S13" s="13"/>
      <c r="T13" s="13"/>
      <c r="U13" s="9">
        <v>421</v>
      </c>
      <c r="V13" s="9">
        <v>84</v>
      </c>
      <c r="W13" s="18">
        <f t="shared" si="0"/>
        <v>1984</v>
      </c>
      <c r="X13" s="18">
        <f t="shared" si="1"/>
        <v>1607</v>
      </c>
      <c r="Y13" s="18">
        <f t="shared" si="2"/>
        <v>133</v>
      </c>
      <c r="Z13" s="18">
        <f t="shared" si="3"/>
        <v>0</v>
      </c>
      <c r="AA13" s="18">
        <f t="shared" si="4"/>
        <v>119</v>
      </c>
      <c r="AB13" s="18">
        <f t="shared" si="5"/>
        <v>125</v>
      </c>
    </row>
    <row r="14" spans="1:28" x14ac:dyDescent="0.25">
      <c r="A14" s="5" t="s">
        <v>67</v>
      </c>
      <c r="B14" s="13">
        <f t="shared" ref="B14:AB14" si="6">SUM(B2:B13)</f>
        <v>26718</v>
      </c>
      <c r="C14" s="13">
        <f t="shared" si="6"/>
        <v>6063</v>
      </c>
      <c r="D14" s="13">
        <f t="shared" si="6"/>
        <v>5837</v>
      </c>
      <c r="E14" s="13">
        <f t="shared" si="6"/>
        <v>5167</v>
      </c>
      <c r="F14" s="13">
        <f t="shared" si="6"/>
        <v>4994</v>
      </c>
      <c r="G14" s="13">
        <f t="shared" si="6"/>
        <v>474</v>
      </c>
      <c r="H14" s="13">
        <f t="shared" si="6"/>
        <v>947</v>
      </c>
      <c r="I14" s="13">
        <f t="shared" si="6"/>
        <v>411</v>
      </c>
      <c r="J14" s="13">
        <f t="shared" si="6"/>
        <v>75</v>
      </c>
      <c r="K14" s="13">
        <f t="shared" si="6"/>
        <v>1928</v>
      </c>
      <c r="L14" s="13">
        <f t="shared" si="6"/>
        <v>397</v>
      </c>
      <c r="M14" s="13">
        <f t="shared" si="6"/>
        <v>0</v>
      </c>
      <c r="N14" s="13">
        <f t="shared" si="6"/>
        <v>0</v>
      </c>
      <c r="O14" s="13">
        <f t="shared" si="6"/>
        <v>0</v>
      </c>
      <c r="P14" s="13">
        <f t="shared" si="6"/>
        <v>0</v>
      </c>
      <c r="Q14" s="13">
        <f t="shared" si="6"/>
        <v>0</v>
      </c>
      <c r="R14" s="13"/>
      <c r="S14" s="13"/>
      <c r="T14" s="13">
        <f t="shared" si="6"/>
        <v>0</v>
      </c>
      <c r="U14" s="13">
        <f t="shared" si="6"/>
        <v>7364</v>
      </c>
      <c r="V14" s="13">
        <f t="shared" si="6"/>
        <v>1384</v>
      </c>
      <c r="W14" s="5">
        <f t="shared" si="6"/>
        <v>27677</v>
      </c>
      <c r="X14" s="5">
        <f t="shared" si="6"/>
        <v>22061</v>
      </c>
      <c r="Y14" s="5">
        <f t="shared" si="6"/>
        <v>1928</v>
      </c>
      <c r="Z14" s="5">
        <f t="shared" si="6"/>
        <v>0</v>
      </c>
      <c r="AA14" s="5">
        <f t="shared" si="6"/>
        <v>1781</v>
      </c>
      <c r="AB14" s="5">
        <f t="shared" si="6"/>
        <v>1907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B16"/>
  <sheetViews>
    <sheetView zoomScale="85" zoomScaleNormal="85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A19" sqref="A19"/>
    </sheetView>
  </sheetViews>
  <sheetFormatPr baseColWidth="10" defaultColWidth="11.42578125" defaultRowHeight="15" x14ac:dyDescent="0.25"/>
  <cols>
    <col min="1" max="1" width="14.7109375" customWidth="1"/>
    <col min="2" max="2" width="15.42578125" bestFit="1" customWidth="1"/>
    <col min="3" max="3" width="14.28515625" customWidth="1"/>
    <col min="4" max="4" width="11.28515625" customWidth="1"/>
    <col min="5" max="5" width="14.28515625" customWidth="1"/>
    <col min="6" max="6" width="10.42578125" customWidth="1"/>
    <col min="7" max="7" width="11.28515625" customWidth="1"/>
    <col min="8" max="9" width="12.5703125" customWidth="1"/>
    <col min="10" max="10" width="10.28515625" customWidth="1"/>
    <col min="11" max="11" width="14.5703125" customWidth="1"/>
    <col min="12" max="12" width="13.42578125" customWidth="1"/>
    <col min="13" max="13" width="11.28515625" customWidth="1"/>
    <col min="14" max="14" width="12.28515625" customWidth="1"/>
    <col min="15" max="15" width="15.5703125" customWidth="1"/>
    <col min="16" max="16" width="13.28515625" customWidth="1"/>
    <col min="17" max="17" width="9.7109375" customWidth="1"/>
    <col min="18" max="18" width="10.7109375" customWidth="1"/>
    <col min="19" max="19" width="12.28515625" customWidth="1"/>
    <col min="20" max="20" width="14" customWidth="1"/>
    <col min="21" max="21" width="16.7109375" customWidth="1"/>
    <col min="22" max="22" width="10.42578125" customWidth="1"/>
    <col min="23" max="23" width="11" bestFit="1" customWidth="1"/>
    <col min="24" max="24" width="10.28515625" customWidth="1"/>
    <col min="25" max="25" width="10.28515625" bestFit="1" customWidth="1"/>
    <col min="26" max="26" width="11" bestFit="1" customWidth="1"/>
    <col min="27" max="27" width="6.7109375" bestFit="1" customWidth="1"/>
    <col min="28" max="28" width="11.28515625" customWidth="1"/>
  </cols>
  <sheetData>
    <row r="1" spans="1:28" s="28" customFormat="1" ht="60" x14ac:dyDescent="0.25">
      <c r="A1" s="2" t="s">
        <v>0</v>
      </c>
      <c r="B1" s="2" t="s">
        <v>1</v>
      </c>
      <c r="C1" s="2" t="s">
        <v>72</v>
      </c>
      <c r="D1" s="2" t="s">
        <v>2</v>
      </c>
      <c r="E1" s="2" t="s">
        <v>85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74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91</v>
      </c>
      <c r="S1" s="2" t="s">
        <v>92</v>
      </c>
      <c r="T1" s="2" t="s">
        <v>70</v>
      </c>
      <c r="U1" s="2" t="s">
        <v>14</v>
      </c>
      <c r="V1" s="2" t="s">
        <v>93</v>
      </c>
      <c r="W1" s="2" t="s">
        <v>15</v>
      </c>
      <c r="X1" s="2" t="s">
        <v>68</v>
      </c>
      <c r="Y1" s="2" t="s">
        <v>16</v>
      </c>
      <c r="Z1" s="2" t="s">
        <v>17</v>
      </c>
      <c r="AA1" s="2" t="s">
        <v>18</v>
      </c>
      <c r="AB1" s="2" t="s">
        <v>19</v>
      </c>
    </row>
    <row r="2" spans="1:28" x14ac:dyDescent="0.25">
      <c r="A2" s="52">
        <v>44927</v>
      </c>
      <c r="B2" s="35">
        <v>5966</v>
      </c>
      <c r="C2" s="35">
        <v>1166</v>
      </c>
      <c r="D2" s="35">
        <v>835</v>
      </c>
      <c r="E2" s="35">
        <v>1306</v>
      </c>
      <c r="F2" s="35">
        <v>985</v>
      </c>
      <c r="G2" s="35">
        <v>332</v>
      </c>
      <c r="H2" s="35">
        <v>558</v>
      </c>
      <c r="I2" s="35">
        <v>143</v>
      </c>
      <c r="J2" s="57"/>
      <c r="K2" s="35">
        <v>999</v>
      </c>
      <c r="L2" s="57"/>
      <c r="M2" s="35">
        <v>167</v>
      </c>
      <c r="N2" s="35">
        <v>55</v>
      </c>
      <c r="O2" s="35">
        <v>52</v>
      </c>
      <c r="P2" s="35">
        <v>3</v>
      </c>
      <c r="Q2" s="35">
        <v>9</v>
      </c>
      <c r="R2" s="35">
        <v>8</v>
      </c>
      <c r="S2" s="35">
        <v>0</v>
      </c>
      <c r="T2" s="35">
        <v>34</v>
      </c>
      <c r="U2" s="35">
        <v>307</v>
      </c>
      <c r="V2" s="43"/>
      <c r="W2" s="10">
        <f t="shared" ref="W2:W13" si="0">SUM(C2:V2)-U2</f>
        <v>6652</v>
      </c>
      <c r="X2" s="43">
        <f>C2+D2+E2+F2</f>
        <v>4292</v>
      </c>
      <c r="Y2" s="10">
        <f t="shared" ref="Y2:Y13" si="1">K2</f>
        <v>999</v>
      </c>
      <c r="Z2" s="10">
        <f t="shared" ref="Z2:Z13" si="2">M2+N2</f>
        <v>222</v>
      </c>
      <c r="AA2" s="10"/>
      <c r="AB2" s="10">
        <f t="shared" ref="AB2:AB13" si="3">G2+H2+I2+J2+O2+P2+Q2</f>
        <v>1097</v>
      </c>
    </row>
    <row r="3" spans="1:28" x14ac:dyDescent="0.25">
      <c r="A3" s="52">
        <v>44958</v>
      </c>
      <c r="B3" s="35">
        <v>5619</v>
      </c>
      <c r="C3" s="35">
        <v>1074</v>
      </c>
      <c r="D3" s="35">
        <v>854</v>
      </c>
      <c r="E3" s="35">
        <v>1309</v>
      </c>
      <c r="F3" s="35">
        <v>906</v>
      </c>
      <c r="G3" s="35">
        <v>228</v>
      </c>
      <c r="H3" s="35">
        <v>474</v>
      </c>
      <c r="I3" s="35">
        <v>137</v>
      </c>
      <c r="J3" s="57"/>
      <c r="K3" s="35">
        <v>751</v>
      </c>
      <c r="L3" s="57"/>
      <c r="M3" s="35">
        <v>193</v>
      </c>
      <c r="N3" s="35">
        <v>175</v>
      </c>
      <c r="O3" s="35">
        <v>38</v>
      </c>
      <c r="P3" s="35">
        <v>6</v>
      </c>
      <c r="Q3" s="35">
        <v>13</v>
      </c>
      <c r="R3" s="35">
        <v>1</v>
      </c>
      <c r="S3" s="35">
        <v>2</v>
      </c>
      <c r="T3" s="35">
        <v>8</v>
      </c>
      <c r="U3" s="35">
        <v>243</v>
      </c>
      <c r="V3" s="43"/>
      <c r="W3" s="10">
        <f t="shared" si="0"/>
        <v>6169</v>
      </c>
      <c r="X3" s="43">
        <f t="shared" ref="X3:X13" si="4">C3+D3+E3+F3</f>
        <v>4143</v>
      </c>
      <c r="Y3" s="10">
        <f t="shared" si="1"/>
        <v>751</v>
      </c>
      <c r="Z3" s="10">
        <f t="shared" si="2"/>
        <v>368</v>
      </c>
      <c r="AA3" s="10"/>
      <c r="AB3" s="10">
        <f t="shared" si="3"/>
        <v>896</v>
      </c>
    </row>
    <row r="4" spans="1:28" x14ac:dyDescent="0.25">
      <c r="A4" s="52">
        <v>44986</v>
      </c>
      <c r="B4" s="35">
        <v>6133</v>
      </c>
      <c r="C4" s="35">
        <v>1236</v>
      </c>
      <c r="D4" s="35">
        <v>933</v>
      </c>
      <c r="E4" s="35">
        <v>1319</v>
      </c>
      <c r="F4" s="35">
        <v>1028</v>
      </c>
      <c r="G4" s="35">
        <v>441</v>
      </c>
      <c r="H4" s="35">
        <v>585</v>
      </c>
      <c r="I4" s="35">
        <v>126</v>
      </c>
      <c r="J4" s="57"/>
      <c r="K4" s="35">
        <v>878</v>
      </c>
      <c r="L4" s="57"/>
      <c r="M4" s="35">
        <v>196</v>
      </c>
      <c r="N4" s="35">
        <v>210</v>
      </c>
      <c r="O4" s="35">
        <v>36</v>
      </c>
      <c r="P4" s="35">
        <v>9</v>
      </c>
      <c r="Q4" s="35">
        <v>16</v>
      </c>
      <c r="R4" s="35">
        <v>7</v>
      </c>
      <c r="S4" s="35">
        <v>0</v>
      </c>
      <c r="T4" s="35">
        <v>25</v>
      </c>
      <c r="U4" s="35">
        <v>192</v>
      </c>
      <c r="V4" s="43"/>
      <c r="W4" s="10">
        <f t="shared" si="0"/>
        <v>7045</v>
      </c>
      <c r="X4" s="43">
        <f t="shared" si="4"/>
        <v>4516</v>
      </c>
      <c r="Y4" s="10">
        <f t="shared" si="1"/>
        <v>878</v>
      </c>
      <c r="Z4" s="10">
        <f t="shared" si="2"/>
        <v>406</v>
      </c>
      <c r="AA4" s="10"/>
      <c r="AB4" s="10">
        <f t="shared" si="3"/>
        <v>1213</v>
      </c>
    </row>
    <row r="5" spans="1:28" x14ac:dyDescent="0.25">
      <c r="A5" s="52">
        <v>45017</v>
      </c>
      <c r="B5" s="35">
        <v>5178</v>
      </c>
      <c r="C5" s="35">
        <v>1145</v>
      </c>
      <c r="D5" s="35">
        <v>829</v>
      </c>
      <c r="E5" s="35">
        <v>1186</v>
      </c>
      <c r="F5" s="35">
        <v>969</v>
      </c>
      <c r="G5" s="35">
        <v>209</v>
      </c>
      <c r="H5" s="35">
        <v>425</v>
      </c>
      <c r="I5" s="35">
        <v>76</v>
      </c>
      <c r="J5" s="57"/>
      <c r="K5" s="35">
        <v>725</v>
      </c>
      <c r="L5" s="57"/>
      <c r="M5" s="35">
        <v>134</v>
      </c>
      <c r="N5" s="35">
        <v>146</v>
      </c>
      <c r="O5" s="35">
        <v>51</v>
      </c>
      <c r="P5" s="35">
        <v>6</v>
      </c>
      <c r="Q5" s="35">
        <v>8</v>
      </c>
      <c r="R5" s="35">
        <v>3</v>
      </c>
      <c r="S5" s="35">
        <v>0</v>
      </c>
      <c r="T5" s="35">
        <v>11</v>
      </c>
      <c r="U5" s="35">
        <v>123</v>
      </c>
      <c r="V5" s="43"/>
      <c r="W5" s="10">
        <f t="shared" si="0"/>
        <v>5923</v>
      </c>
      <c r="X5" s="43">
        <f t="shared" si="4"/>
        <v>4129</v>
      </c>
      <c r="Y5" s="10">
        <f t="shared" si="1"/>
        <v>725</v>
      </c>
      <c r="Z5" s="10">
        <f t="shared" si="2"/>
        <v>280</v>
      </c>
      <c r="AA5" s="10"/>
      <c r="AB5" s="10">
        <f t="shared" si="3"/>
        <v>775</v>
      </c>
    </row>
    <row r="6" spans="1:28" x14ac:dyDescent="0.25">
      <c r="A6" s="52">
        <v>45047</v>
      </c>
      <c r="B6" s="35">
        <v>5175</v>
      </c>
      <c r="C6" s="35">
        <v>1142</v>
      </c>
      <c r="D6" s="35">
        <v>886</v>
      </c>
      <c r="E6" s="35">
        <v>1192</v>
      </c>
      <c r="F6" s="35">
        <v>972</v>
      </c>
      <c r="G6" s="35">
        <v>360</v>
      </c>
      <c r="H6" s="35">
        <v>344</v>
      </c>
      <c r="I6" s="35">
        <v>131</v>
      </c>
      <c r="J6" s="57"/>
      <c r="K6" s="35">
        <v>795</v>
      </c>
      <c r="L6" s="57"/>
      <c r="M6" s="35">
        <v>148</v>
      </c>
      <c r="N6" s="35">
        <v>152</v>
      </c>
      <c r="O6" s="35">
        <v>59</v>
      </c>
      <c r="P6" s="35">
        <v>6</v>
      </c>
      <c r="Q6" s="35">
        <v>8</v>
      </c>
      <c r="R6" s="35">
        <v>1</v>
      </c>
      <c r="S6" s="35">
        <v>8</v>
      </c>
      <c r="T6" s="35">
        <v>13</v>
      </c>
      <c r="U6" s="35">
        <v>149</v>
      </c>
      <c r="V6" s="43"/>
      <c r="W6" s="10">
        <f t="shared" si="0"/>
        <v>6217</v>
      </c>
      <c r="X6" s="43">
        <f t="shared" si="4"/>
        <v>4192</v>
      </c>
      <c r="Y6" s="10">
        <f t="shared" si="1"/>
        <v>795</v>
      </c>
      <c r="Z6" s="10">
        <f t="shared" si="2"/>
        <v>300</v>
      </c>
      <c r="AA6" s="10"/>
      <c r="AB6" s="10">
        <f t="shared" si="3"/>
        <v>908</v>
      </c>
    </row>
    <row r="7" spans="1:28" x14ac:dyDescent="0.25">
      <c r="A7" s="52">
        <v>45078</v>
      </c>
      <c r="B7" s="35">
        <v>6120</v>
      </c>
      <c r="C7" s="35">
        <v>1446</v>
      </c>
      <c r="D7" s="35">
        <v>1314</v>
      </c>
      <c r="E7" s="35">
        <v>1324</v>
      </c>
      <c r="F7" s="35">
        <v>1113</v>
      </c>
      <c r="G7" s="35">
        <v>257</v>
      </c>
      <c r="H7" s="35">
        <v>500</v>
      </c>
      <c r="I7" s="35">
        <v>191</v>
      </c>
      <c r="J7" s="57"/>
      <c r="K7" s="35">
        <v>486</v>
      </c>
      <c r="L7" s="57"/>
      <c r="M7" s="35">
        <v>189</v>
      </c>
      <c r="N7" s="35">
        <v>153</v>
      </c>
      <c r="O7" s="35">
        <v>53</v>
      </c>
      <c r="P7" s="35">
        <v>6</v>
      </c>
      <c r="Q7" s="35">
        <v>10</v>
      </c>
      <c r="R7" s="35">
        <v>0</v>
      </c>
      <c r="S7" s="35">
        <v>3</v>
      </c>
      <c r="T7" s="35">
        <v>22</v>
      </c>
      <c r="U7" s="35">
        <v>179</v>
      </c>
      <c r="V7" s="43"/>
      <c r="W7" s="10">
        <f t="shared" si="0"/>
        <v>7067</v>
      </c>
      <c r="X7" s="43">
        <f t="shared" si="4"/>
        <v>5197</v>
      </c>
      <c r="Y7" s="10">
        <f t="shared" si="1"/>
        <v>486</v>
      </c>
      <c r="Z7" s="10">
        <f t="shared" si="2"/>
        <v>342</v>
      </c>
      <c r="AA7" s="10"/>
      <c r="AB7" s="10">
        <f t="shared" si="3"/>
        <v>1017</v>
      </c>
    </row>
    <row r="8" spans="1:28" x14ac:dyDescent="0.25">
      <c r="A8" s="52">
        <v>45108</v>
      </c>
      <c r="B8" s="35">
        <v>5748</v>
      </c>
      <c r="C8" s="35">
        <v>1223</v>
      </c>
      <c r="D8" s="35">
        <v>1374</v>
      </c>
      <c r="E8" s="35">
        <v>1041</v>
      </c>
      <c r="F8" s="35">
        <v>1140</v>
      </c>
      <c r="G8" s="35">
        <v>169</v>
      </c>
      <c r="H8" s="35">
        <v>499</v>
      </c>
      <c r="I8" s="35">
        <v>112</v>
      </c>
      <c r="J8" s="57"/>
      <c r="K8" s="35">
        <v>359</v>
      </c>
      <c r="L8" s="57"/>
      <c r="M8" s="35">
        <v>118</v>
      </c>
      <c r="N8" s="35">
        <v>159</v>
      </c>
      <c r="O8" s="35">
        <v>66</v>
      </c>
      <c r="P8" s="35">
        <v>5</v>
      </c>
      <c r="Q8" s="35">
        <v>9</v>
      </c>
      <c r="R8" s="35">
        <v>0</v>
      </c>
      <c r="S8" s="35">
        <v>0</v>
      </c>
      <c r="T8" s="35">
        <v>10</v>
      </c>
      <c r="U8" s="35">
        <v>221</v>
      </c>
      <c r="V8" s="43"/>
      <c r="W8" s="10">
        <f t="shared" si="0"/>
        <v>6284</v>
      </c>
      <c r="X8" s="43">
        <f t="shared" si="4"/>
        <v>4778</v>
      </c>
      <c r="Y8" s="10">
        <f t="shared" si="1"/>
        <v>359</v>
      </c>
      <c r="Z8" s="10">
        <f t="shared" si="2"/>
        <v>277</v>
      </c>
      <c r="AA8" s="10"/>
      <c r="AB8" s="10">
        <f t="shared" si="3"/>
        <v>860</v>
      </c>
    </row>
    <row r="9" spans="1:28" x14ac:dyDescent="0.25">
      <c r="A9" s="52">
        <v>45139</v>
      </c>
      <c r="B9" s="35">
        <v>6118</v>
      </c>
      <c r="C9" s="35">
        <v>1471</v>
      </c>
      <c r="D9" s="35">
        <v>1605</v>
      </c>
      <c r="E9" s="35">
        <v>1256</v>
      </c>
      <c r="F9" s="35">
        <v>1552</v>
      </c>
      <c r="G9" s="35">
        <v>89</v>
      </c>
      <c r="H9" s="35">
        <v>332</v>
      </c>
      <c r="I9" s="35">
        <v>81</v>
      </c>
      <c r="J9" s="57"/>
      <c r="K9" s="35">
        <v>257</v>
      </c>
      <c r="L9" s="57"/>
      <c r="M9" s="35">
        <v>129</v>
      </c>
      <c r="N9" s="35">
        <v>111</v>
      </c>
      <c r="O9" s="35">
        <v>47</v>
      </c>
      <c r="P9" s="35">
        <v>4</v>
      </c>
      <c r="Q9" s="35">
        <v>4</v>
      </c>
      <c r="R9" s="35">
        <v>0</v>
      </c>
      <c r="S9" s="35">
        <v>1</v>
      </c>
      <c r="T9" s="35">
        <v>6</v>
      </c>
      <c r="U9" s="35">
        <v>326</v>
      </c>
      <c r="V9" s="43"/>
      <c r="W9" s="10">
        <f t="shared" si="0"/>
        <v>6945</v>
      </c>
      <c r="X9" s="43">
        <f t="shared" si="4"/>
        <v>5884</v>
      </c>
      <c r="Y9" s="10">
        <f t="shared" si="1"/>
        <v>257</v>
      </c>
      <c r="Z9" s="10">
        <f t="shared" si="2"/>
        <v>240</v>
      </c>
      <c r="AA9" s="10"/>
      <c r="AB9" s="10">
        <f t="shared" si="3"/>
        <v>557</v>
      </c>
    </row>
    <row r="10" spans="1:28" x14ac:dyDescent="0.25">
      <c r="A10" s="52">
        <v>45170</v>
      </c>
      <c r="B10" s="35">
        <v>6049</v>
      </c>
      <c r="C10" s="35">
        <v>1177</v>
      </c>
      <c r="D10" s="35">
        <v>1434</v>
      </c>
      <c r="E10" s="35">
        <v>1118</v>
      </c>
      <c r="F10" s="35">
        <v>1655</v>
      </c>
      <c r="G10" s="35">
        <v>126</v>
      </c>
      <c r="H10" s="35">
        <v>343</v>
      </c>
      <c r="I10" s="35">
        <v>109</v>
      </c>
      <c r="J10" s="57"/>
      <c r="K10" s="35">
        <v>388</v>
      </c>
      <c r="L10" s="57"/>
      <c r="M10" s="35">
        <v>135</v>
      </c>
      <c r="N10" s="35">
        <v>130</v>
      </c>
      <c r="O10" s="35">
        <v>54</v>
      </c>
      <c r="P10" s="35">
        <v>3</v>
      </c>
      <c r="Q10" s="35">
        <v>9</v>
      </c>
      <c r="R10" s="35">
        <v>0</v>
      </c>
      <c r="S10" s="35">
        <v>5</v>
      </c>
      <c r="T10" s="35">
        <v>19</v>
      </c>
      <c r="U10" s="35">
        <v>225</v>
      </c>
      <c r="V10" s="43"/>
      <c r="W10" s="10">
        <f t="shared" si="0"/>
        <v>6705</v>
      </c>
      <c r="X10" s="43">
        <f t="shared" si="4"/>
        <v>5384</v>
      </c>
      <c r="Y10" s="10">
        <f t="shared" si="1"/>
        <v>388</v>
      </c>
      <c r="Z10" s="10">
        <f t="shared" si="2"/>
        <v>265</v>
      </c>
      <c r="AA10" s="10"/>
      <c r="AB10" s="10">
        <f t="shared" si="3"/>
        <v>644</v>
      </c>
    </row>
    <row r="11" spans="1:28" x14ac:dyDescent="0.25">
      <c r="A11" s="52">
        <v>45200</v>
      </c>
      <c r="B11" s="35">
        <v>5756</v>
      </c>
      <c r="C11" s="35">
        <v>1147</v>
      </c>
      <c r="D11" s="35">
        <v>1271</v>
      </c>
      <c r="E11" s="35">
        <v>1070</v>
      </c>
      <c r="F11" s="35">
        <v>1341</v>
      </c>
      <c r="G11" s="35">
        <v>180</v>
      </c>
      <c r="H11" s="35">
        <v>291</v>
      </c>
      <c r="I11" s="35">
        <v>135</v>
      </c>
      <c r="J11" s="57"/>
      <c r="K11" s="35">
        <v>427</v>
      </c>
      <c r="L11" s="57"/>
      <c r="M11" s="35">
        <v>118</v>
      </c>
      <c r="N11" s="35">
        <v>114</v>
      </c>
      <c r="O11" s="35">
        <v>59</v>
      </c>
      <c r="P11" s="35">
        <v>11</v>
      </c>
      <c r="Q11" s="35">
        <v>11</v>
      </c>
      <c r="R11" s="35">
        <v>1</v>
      </c>
      <c r="S11" s="35">
        <v>1</v>
      </c>
      <c r="T11" s="35">
        <v>13</v>
      </c>
      <c r="U11" s="35">
        <v>178</v>
      </c>
      <c r="V11" s="43"/>
      <c r="W11" s="10">
        <f t="shared" si="0"/>
        <v>6190</v>
      </c>
      <c r="X11" s="43">
        <f t="shared" si="4"/>
        <v>4829</v>
      </c>
      <c r="Y11" s="10">
        <f t="shared" si="1"/>
        <v>427</v>
      </c>
      <c r="Z11" s="10">
        <f t="shared" si="2"/>
        <v>232</v>
      </c>
      <c r="AA11" s="10"/>
      <c r="AB11" s="10">
        <f t="shared" si="3"/>
        <v>687</v>
      </c>
    </row>
    <row r="12" spans="1:28" x14ac:dyDescent="0.25">
      <c r="A12" s="52">
        <v>45231</v>
      </c>
      <c r="B12" s="35">
        <v>5469</v>
      </c>
      <c r="C12" s="35">
        <v>1101</v>
      </c>
      <c r="D12" s="35">
        <v>1054</v>
      </c>
      <c r="E12" s="35">
        <v>973</v>
      </c>
      <c r="F12" s="35">
        <v>939</v>
      </c>
      <c r="G12" s="35">
        <v>200</v>
      </c>
      <c r="H12" s="35">
        <v>288</v>
      </c>
      <c r="I12" s="35">
        <v>218</v>
      </c>
      <c r="J12" s="57"/>
      <c r="K12" s="35">
        <v>386</v>
      </c>
      <c r="L12" s="57"/>
      <c r="M12" s="35">
        <v>106</v>
      </c>
      <c r="N12" s="35">
        <v>116</v>
      </c>
      <c r="O12" s="35">
        <v>51</v>
      </c>
      <c r="P12" s="35">
        <v>4</v>
      </c>
      <c r="Q12" s="35">
        <v>9</v>
      </c>
      <c r="R12" s="35">
        <v>0</v>
      </c>
      <c r="S12" s="35">
        <v>4</v>
      </c>
      <c r="T12" s="35">
        <v>38</v>
      </c>
      <c r="U12" s="35">
        <v>197</v>
      </c>
      <c r="V12" s="43"/>
      <c r="W12" s="10">
        <f t="shared" si="0"/>
        <v>5487</v>
      </c>
      <c r="X12" s="43">
        <f t="shared" si="4"/>
        <v>4067</v>
      </c>
      <c r="Y12" s="10">
        <f t="shared" si="1"/>
        <v>386</v>
      </c>
      <c r="Z12" s="10">
        <f t="shared" si="2"/>
        <v>222</v>
      </c>
      <c r="AA12" s="10"/>
      <c r="AB12" s="10">
        <f t="shared" si="3"/>
        <v>770</v>
      </c>
    </row>
    <row r="13" spans="1:28" x14ac:dyDescent="0.25">
      <c r="A13" s="52">
        <v>45261</v>
      </c>
      <c r="B13" s="35">
        <v>4831</v>
      </c>
      <c r="C13" s="35">
        <v>1002</v>
      </c>
      <c r="D13" s="35">
        <v>1107</v>
      </c>
      <c r="E13" s="35">
        <v>902</v>
      </c>
      <c r="F13" s="35">
        <v>999</v>
      </c>
      <c r="G13" s="35">
        <v>133</v>
      </c>
      <c r="H13" s="35">
        <v>301</v>
      </c>
      <c r="I13" s="35">
        <v>150</v>
      </c>
      <c r="J13" s="57"/>
      <c r="K13" s="35">
        <v>303</v>
      </c>
      <c r="L13" s="57"/>
      <c r="M13" s="35">
        <v>93</v>
      </c>
      <c r="N13" s="35">
        <v>92</v>
      </c>
      <c r="O13" s="35">
        <v>0</v>
      </c>
      <c r="P13" s="35">
        <v>5</v>
      </c>
      <c r="Q13" s="35">
        <v>13</v>
      </c>
      <c r="R13" s="35">
        <v>1</v>
      </c>
      <c r="S13" s="35">
        <v>2</v>
      </c>
      <c r="T13" s="35">
        <v>8</v>
      </c>
      <c r="U13" s="35">
        <v>118</v>
      </c>
      <c r="V13" s="43"/>
      <c r="W13" s="10">
        <f t="shared" si="0"/>
        <v>5111</v>
      </c>
      <c r="X13" s="43">
        <f t="shared" si="4"/>
        <v>4010</v>
      </c>
      <c r="Y13" s="10">
        <f t="shared" si="1"/>
        <v>303</v>
      </c>
      <c r="Z13" s="10">
        <f t="shared" si="2"/>
        <v>185</v>
      </c>
      <c r="AA13" s="10"/>
      <c r="AB13" s="10">
        <f t="shared" si="3"/>
        <v>602</v>
      </c>
    </row>
    <row r="14" spans="1:28" x14ac:dyDescent="0.25">
      <c r="A14" s="1" t="s">
        <v>67</v>
      </c>
      <c r="B14" s="10">
        <f t="shared" ref="B14:AB14" si="5">SUM(B2:B13)</f>
        <v>68162</v>
      </c>
      <c r="C14" s="10">
        <f t="shared" si="5"/>
        <v>14330</v>
      </c>
      <c r="D14" s="10">
        <f t="shared" si="5"/>
        <v>13496</v>
      </c>
      <c r="E14" s="10">
        <f t="shared" si="5"/>
        <v>13996</v>
      </c>
      <c r="F14" s="10">
        <f t="shared" si="5"/>
        <v>13599</v>
      </c>
      <c r="G14" s="10">
        <f t="shared" si="5"/>
        <v>2724</v>
      </c>
      <c r="H14" s="10">
        <f t="shared" si="5"/>
        <v>4940</v>
      </c>
      <c r="I14" s="10">
        <f t="shared" si="5"/>
        <v>1609</v>
      </c>
      <c r="J14" s="10">
        <f t="shared" si="5"/>
        <v>0</v>
      </c>
      <c r="K14" s="10">
        <f t="shared" si="5"/>
        <v>6754</v>
      </c>
      <c r="L14" s="10">
        <f t="shared" si="5"/>
        <v>0</v>
      </c>
      <c r="M14" s="10">
        <f t="shared" si="5"/>
        <v>1726</v>
      </c>
      <c r="N14" s="10">
        <f t="shared" si="5"/>
        <v>1613</v>
      </c>
      <c r="O14" s="10">
        <f t="shared" si="5"/>
        <v>566</v>
      </c>
      <c r="P14" s="10">
        <f t="shared" si="5"/>
        <v>68</v>
      </c>
      <c r="Q14" s="10">
        <f t="shared" si="5"/>
        <v>119</v>
      </c>
      <c r="R14" s="10">
        <f>SUM(R2:R13)</f>
        <v>22</v>
      </c>
      <c r="S14" s="10">
        <f>SUM(S2:S13)</f>
        <v>26</v>
      </c>
      <c r="T14" s="10">
        <f>SUM(T2:T13)</f>
        <v>207</v>
      </c>
      <c r="U14" s="10">
        <f t="shared" si="5"/>
        <v>2458</v>
      </c>
      <c r="V14" s="10">
        <f t="shared" si="5"/>
        <v>0</v>
      </c>
      <c r="W14" s="10">
        <f>SUM(W2:W13)</f>
        <v>75795</v>
      </c>
      <c r="X14" s="10">
        <f t="shared" si="5"/>
        <v>55421</v>
      </c>
      <c r="Y14" s="10">
        <f t="shared" si="5"/>
        <v>6754</v>
      </c>
      <c r="Z14" s="10">
        <f t="shared" si="5"/>
        <v>3339</v>
      </c>
      <c r="AA14" s="10">
        <f t="shared" si="5"/>
        <v>0</v>
      </c>
      <c r="AB14" s="10">
        <f t="shared" si="5"/>
        <v>10026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B16"/>
  <sheetViews>
    <sheetView zoomScale="85" zoomScaleNormal="85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N20" sqref="N20"/>
    </sheetView>
  </sheetViews>
  <sheetFormatPr baseColWidth="10" defaultColWidth="24" defaultRowHeight="15" x14ac:dyDescent="0.25"/>
  <cols>
    <col min="1" max="1" width="19.7109375" bestFit="1" customWidth="1"/>
    <col min="2" max="2" width="15.42578125" bestFit="1" customWidth="1"/>
    <col min="3" max="3" width="11.5703125" bestFit="1" customWidth="1"/>
    <col min="4" max="4" width="10.28515625" customWidth="1"/>
    <col min="5" max="5" width="11.5703125" bestFit="1" customWidth="1"/>
    <col min="6" max="6" width="14.7109375" customWidth="1"/>
    <col min="7" max="7" width="15.7109375" bestFit="1" customWidth="1"/>
    <col min="8" max="8" width="14.5703125" customWidth="1"/>
    <col min="9" max="9" width="15.7109375" bestFit="1" customWidth="1"/>
    <col min="10" max="10" width="12.5703125" customWidth="1"/>
    <col min="11" max="11" width="15.42578125" bestFit="1" customWidth="1"/>
    <col min="12" max="14" width="12.7109375" customWidth="1"/>
    <col min="15" max="15" width="16.28515625" customWidth="1"/>
    <col min="16" max="16" width="15.28515625" customWidth="1"/>
    <col min="17" max="19" width="11.5703125" customWidth="1"/>
    <col min="20" max="20" width="14.42578125" customWidth="1"/>
    <col min="21" max="21" width="16.7109375" customWidth="1"/>
    <col min="22" max="22" width="10.28515625" bestFit="1" customWidth="1"/>
    <col min="23" max="23" width="13.28515625" customWidth="1"/>
    <col min="24" max="24" width="10.7109375" customWidth="1"/>
    <col min="25" max="25" width="10.28515625" bestFit="1" customWidth="1"/>
    <col min="26" max="26" width="11" bestFit="1" customWidth="1"/>
    <col min="27" max="28" width="6.7109375" bestFit="1" customWidth="1"/>
  </cols>
  <sheetData>
    <row r="1" spans="1:28" s="27" customFormat="1" ht="60" x14ac:dyDescent="0.25">
      <c r="A1" s="34" t="s">
        <v>26</v>
      </c>
      <c r="B1" s="34" t="s">
        <v>1</v>
      </c>
      <c r="C1" s="34" t="s">
        <v>72</v>
      </c>
      <c r="D1" s="34" t="s">
        <v>2</v>
      </c>
      <c r="E1" s="34" t="s">
        <v>73</v>
      </c>
      <c r="F1" s="34" t="s">
        <v>3</v>
      </c>
      <c r="G1" s="34" t="s">
        <v>4</v>
      </c>
      <c r="H1" s="34" t="s">
        <v>5</v>
      </c>
      <c r="I1" s="34" t="s">
        <v>6</v>
      </c>
      <c r="J1" s="34" t="s">
        <v>7</v>
      </c>
      <c r="K1" s="34" t="s">
        <v>8</v>
      </c>
      <c r="L1" s="34" t="s">
        <v>9</v>
      </c>
      <c r="M1" s="34" t="s">
        <v>74</v>
      </c>
      <c r="N1" s="34" t="s">
        <v>10</v>
      </c>
      <c r="O1" s="34" t="s">
        <v>11</v>
      </c>
      <c r="P1" s="34" t="s">
        <v>12</v>
      </c>
      <c r="Q1" s="34" t="s">
        <v>13</v>
      </c>
      <c r="R1" s="34" t="s">
        <v>91</v>
      </c>
      <c r="S1" s="34" t="s">
        <v>92</v>
      </c>
      <c r="T1" s="34" t="s">
        <v>70</v>
      </c>
      <c r="U1" s="34" t="s">
        <v>14</v>
      </c>
      <c r="V1" s="34" t="s">
        <v>93</v>
      </c>
      <c r="W1" s="34" t="s">
        <v>15</v>
      </c>
      <c r="X1" s="34" t="s">
        <v>22</v>
      </c>
      <c r="Y1" s="34" t="s">
        <v>16</v>
      </c>
      <c r="Z1" s="34" t="s">
        <v>17</v>
      </c>
      <c r="AA1" s="34" t="s">
        <v>18</v>
      </c>
      <c r="AB1" s="34" t="s">
        <v>19</v>
      </c>
    </row>
    <row r="2" spans="1:28" x14ac:dyDescent="0.25">
      <c r="A2" s="56">
        <v>44927</v>
      </c>
      <c r="B2" s="9">
        <v>1335</v>
      </c>
      <c r="C2" s="9">
        <v>353</v>
      </c>
      <c r="D2" s="9">
        <v>224</v>
      </c>
      <c r="E2" s="9">
        <v>452</v>
      </c>
      <c r="F2" s="9">
        <v>290</v>
      </c>
      <c r="G2" s="9">
        <v>28</v>
      </c>
      <c r="H2" s="9">
        <v>25</v>
      </c>
      <c r="I2" s="9">
        <v>11</v>
      </c>
      <c r="J2" s="9">
        <v>18</v>
      </c>
      <c r="K2" s="9">
        <v>113</v>
      </c>
      <c r="L2" s="9">
        <v>20</v>
      </c>
      <c r="M2" s="16"/>
      <c r="N2" s="16"/>
      <c r="O2" s="16"/>
      <c r="P2" s="16"/>
      <c r="Q2" s="16"/>
      <c r="R2" s="16"/>
      <c r="S2" s="16"/>
      <c r="T2" s="16"/>
      <c r="U2" s="9">
        <v>147</v>
      </c>
      <c r="V2" s="9">
        <v>20</v>
      </c>
      <c r="W2" s="20">
        <f>SUM(C2:V2)-U2</f>
        <v>1554</v>
      </c>
      <c r="X2" s="20">
        <f>C2+D2+E2+F2</f>
        <v>1319</v>
      </c>
      <c r="Y2" s="20">
        <f t="shared" ref="Y2:Y13" si="0">K2</f>
        <v>113</v>
      </c>
      <c r="Z2" s="20">
        <f t="shared" ref="Z2:Z13" si="1">M2+N2</f>
        <v>0</v>
      </c>
      <c r="AA2" s="20">
        <f t="shared" ref="AA2:AA13" si="2">L2+V2</f>
        <v>40</v>
      </c>
      <c r="AB2" s="20">
        <f t="shared" ref="AB2:AB13" si="3">G2+H2+I2+J2+O2+P2+Q2</f>
        <v>82</v>
      </c>
    </row>
    <row r="3" spans="1:28" x14ac:dyDescent="0.25">
      <c r="A3" s="56">
        <v>44958</v>
      </c>
      <c r="B3" s="9">
        <v>1567</v>
      </c>
      <c r="C3" s="9">
        <v>450</v>
      </c>
      <c r="D3" s="9">
        <v>289</v>
      </c>
      <c r="E3" s="9">
        <v>559</v>
      </c>
      <c r="F3" s="9">
        <v>351</v>
      </c>
      <c r="G3" s="9">
        <v>34</v>
      </c>
      <c r="H3" s="9">
        <v>18</v>
      </c>
      <c r="I3" s="9">
        <v>8</v>
      </c>
      <c r="J3" s="9">
        <v>62</v>
      </c>
      <c r="K3" s="9">
        <v>73</v>
      </c>
      <c r="L3" s="9">
        <v>10</v>
      </c>
      <c r="M3" s="16"/>
      <c r="N3" s="16"/>
      <c r="O3" s="16"/>
      <c r="P3" s="16"/>
      <c r="Q3" s="16"/>
      <c r="R3" s="16"/>
      <c r="S3" s="16"/>
      <c r="T3" s="16"/>
      <c r="U3" s="9">
        <v>187</v>
      </c>
      <c r="V3" s="9">
        <v>20</v>
      </c>
      <c r="W3" s="20">
        <v>0</v>
      </c>
      <c r="X3" s="20">
        <f t="shared" ref="X3:X13" si="4">C3+D3+E3+F3</f>
        <v>1649</v>
      </c>
      <c r="Y3" s="20">
        <f t="shared" si="0"/>
        <v>73</v>
      </c>
      <c r="Z3" s="20">
        <v>0</v>
      </c>
      <c r="AA3" s="20">
        <f t="shared" ref="AA3" si="5">L3+V3</f>
        <v>30</v>
      </c>
      <c r="AB3" s="20">
        <f t="shared" ref="AB3" si="6">G3+H3+I3+J3+O3+P3+Q3</f>
        <v>122</v>
      </c>
    </row>
    <row r="4" spans="1:28" x14ac:dyDescent="0.25">
      <c r="A4" s="56">
        <v>44986</v>
      </c>
      <c r="B4" s="9">
        <v>1699</v>
      </c>
      <c r="C4" s="9">
        <v>521</v>
      </c>
      <c r="D4" s="9">
        <v>349</v>
      </c>
      <c r="E4" s="9">
        <v>571</v>
      </c>
      <c r="F4" s="9">
        <v>404</v>
      </c>
      <c r="G4" s="9">
        <v>28</v>
      </c>
      <c r="H4" s="9">
        <v>29</v>
      </c>
      <c r="I4" s="9">
        <v>12</v>
      </c>
      <c r="J4" s="9">
        <v>33</v>
      </c>
      <c r="K4" s="9">
        <v>39</v>
      </c>
      <c r="L4" s="9">
        <v>8</v>
      </c>
      <c r="M4" s="16"/>
      <c r="N4" s="16"/>
      <c r="O4" s="16"/>
      <c r="P4" s="16"/>
      <c r="Q4" s="16"/>
      <c r="R4" s="16"/>
      <c r="S4" s="16"/>
      <c r="T4" s="16"/>
      <c r="U4" s="9">
        <v>187</v>
      </c>
      <c r="V4" s="9">
        <v>12</v>
      </c>
      <c r="W4" s="20">
        <f t="shared" ref="W4:W13" si="7">SUM(C4:V4)-U4</f>
        <v>2006</v>
      </c>
      <c r="X4" s="20">
        <f t="shared" si="4"/>
        <v>1845</v>
      </c>
      <c r="Y4" s="20">
        <f t="shared" si="0"/>
        <v>39</v>
      </c>
      <c r="Z4" s="20">
        <f t="shared" si="1"/>
        <v>0</v>
      </c>
      <c r="AA4" s="20">
        <f t="shared" si="2"/>
        <v>20</v>
      </c>
      <c r="AB4" s="20">
        <f t="shared" si="3"/>
        <v>102</v>
      </c>
    </row>
    <row r="5" spans="1:28" x14ac:dyDescent="0.25">
      <c r="A5" s="56">
        <v>45017</v>
      </c>
      <c r="B5" s="9">
        <v>1545</v>
      </c>
      <c r="C5" s="9">
        <v>447</v>
      </c>
      <c r="D5" s="9">
        <v>325</v>
      </c>
      <c r="E5" s="9">
        <v>431</v>
      </c>
      <c r="F5" s="9">
        <v>433</v>
      </c>
      <c r="G5" s="9">
        <v>17</v>
      </c>
      <c r="H5" s="9">
        <v>30</v>
      </c>
      <c r="I5" s="9">
        <v>11</v>
      </c>
      <c r="J5" s="9">
        <v>10</v>
      </c>
      <c r="K5" s="9">
        <v>61</v>
      </c>
      <c r="L5" s="9">
        <v>5</v>
      </c>
      <c r="M5" s="16"/>
      <c r="N5" s="16"/>
      <c r="O5" s="16"/>
      <c r="P5" s="16"/>
      <c r="Q5" s="16"/>
      <c r="R5" s="16"/>
      <c r="S5" s="16"/>
      <c r="T5" s="16"/>
      <c r="U5" s="9">
        <v>167</v>
      </c>
      <c r="V5" s="9">
        <v>24</v>
      </c>
      <c r="W5" s="20">
        <f t="shared" si="7"/>
        <v>1794</v>
      </c>
      <c r="X5" s="20">
        <f t="shared" si="4"/>
        <v>1636</v>
      </c>
      <c r="Y5" s="20">
        <f t="shared" si="0"/>
        <v>61</v>
      </c>
      <c r="Z5" s="20">
        <f t="shared" si="1"/>
        <v>0</v>
      </c>
      <c r="AA5" s="20">
        <f t="shared" si="2"/>
        <v>29</v>
      </c>
      <c r="AB5" s="20">
        <f t="shared" si="3"/>
        <v>68</v>
      </c>
    </row>
    <row r="6" spans="1:28" x14ac:dyDescent="0.25">
      <c r="A6" s="56">
        <v>45047</v>
      </c>
      <c r="B6" s="9">
        <v>1588</v>
      </c>
      <c r="C6" s="9">
        <v>425</v>
      </c>
      <c r="D6" s="9">
        <v>387</v>
      </c>
      <c r="E6" s="9">
        <v>430</v>
      </c>
      <c r="F6" s="9">
        <v>425</v>
      </c>
      <c r="G6" s="9">
        <v>17</v>
      </c>
      <c r="H6" s="9">
        <v>12</v>
      </c>
      <c r="I6" s="9">
        <v>7</v>
      </c>
      <c r="J6" s="9">
        <v>2</v>
      </c>
      <c r="K6" s="9">
        <v>69</v>
      </c>
      <c r="L6" s="9">
        <v>9</v>
      </c>
      <c r="M6" s="16"/>
      <c r="N6" s="16"/>
      <c r="O6" s="16"/>
      <c r="P6" s="16"/>
      <c r="Q6" s="16"/>
      <c r="R6" s="16"/>
      <c r="S6" s="16"/>
      <c r="T6" s="16"/>
      <c r="U6" s="9">
        <v>184</v>
      </c>
      <c r="V6" s="9">
        <v>6</v>
      </c>
      <c r="W6" s="20">
        <f t="shared" si="7"/>
        <v>1789</v>
      </c>
      <c r="X6" s="20">
        <f t="shared" si="4"/>
        <v>1667</v>
      </c>
      <c r="Y6" s="20">
        <f t="shared" si="0"/>
        <v>69</v>
      </c>
      <c r="Z6" s="20">
        <f t="shared" si="1"/>
        <v>0</v>
      </c>
      <c r="AA6" s="20">
        <f t="shared" si="2"/>
        <v>15</v>
      </c>
      <c r="AB6" s="20">
        <f t="shared" si="3"/>
        <v>38</v>
      </c>
    </row>
    <row r="7" spans="1:28" x14ac:dyDescent="0.25">
      <c r="A7" s="56">
        <v>45078</v>
      </c>
      <c r="B7" s="9">
        <v>1666</v>
      </c>
      <c r="C7" s="9">
        <v>513</v>
      </c>
      <c r="D7" s="9">
        <v>529</v>
      </c>
      <c r="E7" s="9">
        <v>480</v>
      </c>
      <c r="F7" s="9">
        <v>415</v>
      </c>
      <c r="G7" s="9">
        <v>10</v>
      </c>
      <c r="H7" s="9">
        <v>27</v>
      </c>
      <c r="I7" s="9">
        <v>8</v>
      </c>
      <c r="J7" s="9">
        <v>1</v>
      </c>
      <c r="K7" s="9">
        <v>54</v>
      </c>
      <c r="L7" s="9">
        <v>5</v>
      </c>
      <c r="M7" s="16"/>
      <c r="N7" s="16"/>
      <c r="O7" s="16"/>
      <c r="P7" s="16"/>
      <c r="Q7" s="16"/>
      <c r="R7" s="16"/>
      <c r="S7" s="16"/>
      <c r="T7" s="16"/>
      <c r="U7" s="9">
        <v>175</v>
      </c>
      <c r="V7" s="9">
        <v>13</v>
      </c>
      <c r="W7" s="20">
        <f t="shared" si="7"/>
        <v>2055</v>
      </c>
      <c r="X7" s="20">
        <f t="shared" si="4"/>
        <v>1937</v>
      </c>
      <c r="Y7" s="20">
        <f t="shared" si="0"/>
        <v>54</v>
      </c>
      <c r="Z7" s="20">
        <f t="shared" si="1"/>
        <v>0</v>
      </c>
      <c r="AA7" s="20">
        <f t="shared" si="2"/>
        <v>18</v>
      </c>
      <c r="AB7" s="20">
        <f t="shared" si="3"/>
        <v>46</v>
      </c>
    </row>
    <row r="8" spans="1:28" x14ac:dyDescent="0.25">
      <c r="A8" s="56">
        <v>45108</v>
      </c>
      <c r="B8" s="9">
        <v>1745</v>
      </c>
      <c r="C8" s="9">
        <v>419</v>
      </c>
      <c r="D8" s="9">
        <v>491</v>
      </c>
      <c r="E8" s="9">
        <v>399</v>
      </c>
      <c r="F8" s="9">
        <v>414</v>
      </c>
      <c r="G8" s="9">
        <v>21</v>
      </c>
      <c r="H8" s="9">
        <v>16</v>
      </c>
      <c r="I8" s="9">
        <v>11</v>
      </c>
      <c r="J8" s="9">
        <v>0</v>
      </c>
      <c r="K8" s="9">
        <v>70</v>
      </c>
      <c r="L8" s="9">
        <v>6</v>
      </c>
      <c r="M8" s="16"/>
      <c r="N8" s="16"/>
      <c r="O8" s="16"/>
      <c r="P8" s="16"/>
      <c r="Q8" s="16"/>
      <c r="R8" s="16"/>
      <c r="S8" s="16"/>
      <c r="T8" s="16"/>
      <c r="U8" s="9">
        <v>151</v>
      </c>
      <c r="V8" s="9">
        <v>12</v>
      </c>
      <c r="W8" s="20">
        <f t="shared" si="7"/>
        <v>1859</v>
      </c>
      <c r="X8" s="20">
        <f t="shared" si="4"/>
        <v>1723</v>
      </c>
      <c r="Y8" s="20">
        <f t="shared" si="0"/>
        <v>70</v>
      </c>
      <c r="Z8" s="20">
        <f t="shared" si="1"/>
        <v>0</v>
      </c>
      <c r="AA8" s="20">
        <f t="shared" si="2"/>
        <v>18</v>
      </c>
      <c r="AB8" s="20">
        <f t="shared" si="3"/>
        <v>48</v>
      </c>
    </row>
    <row r="9" spans="1:28" x14ac:dyDescent="0.25">
      <c r="A9" s="56">
        <v>45139</v>
      </c>
      <c r="B9" s="9">
        <v>1946</v>
      </c>
      <c r="C9" s="9">
        <v>522</v>
      </c>
      <c r="D9" s="9">
        <v>560</v>
      </c>
      <c r="E9" s="9">
        <v>451</v>
      </c>
      <c r="F9" s="9">
        <v>577</v>
      </c>
      <c r="G9" s="9">
        <v>33</v>
      </c>
      <c r="H9" s="9">
        <v>30</v>
      </c>
      <c r="I9" s="9">
        <v>12</v>
      </c>
      <c r="J9" s="9">
        <v>1</v>
      </c>
      <c r="K9" s="9">
        <v>65</v>
      </c>
      <c r="L9" s="9">
        <v>9</v>
      </c>
      <c r="M9" s="16"/>
      <c r="N9" s="16"/>
      <c r="O9" s="16"/>
      <c r="P9" s="16"/>
      <c r="Q9" s="16"/>
      <c r="R9" s="16"/>
      <c r="S9" s="16"/>
      <c r="T9" s="16"/>
      <c r="U9" s="9">
        <v>165</v>
      </c>
      <c r="V9" s="9">
        <v>75</v>
      </c>
      <c r="W9" s="20">
        <f t="shared" si="7"/>
        <v>2335</v>
      </c>
      <c r="X9" s="20">
        <f t="shared" si="4"/>
        <v>2110</v>
      </c>
      <c r="Y9" s="20">
        <f t="shared" si="0"/>
        <v>65</v>
      </c>
      <c r="Z9" s="20">
        <f t="shared" si="1"/>
        <v>0</v>
      </c>
      <c r="AA9" s="20">
        <f t="shared" si="2"/>
        <v>84</v>
      </c>
      <c r="AB9" s="20">
        <f t="shared" si="3"/>
        <v>76</v>
      </c>
    </row>
    <row r="10" spans="1:28" x14ac:dyDescent="0.25">
      <c r="A10" s="56">
        <v>45170</v>
      </c>
      <c r="B10" s="9">
        <v>1675</v>
      </c>
      <c r="C10" s="9">
        <v>391</v>
      </c>
      <c r="D10" s="9">
        <v>510</v>
      </c>
      <c r="E10" s="9">
        <v>394</v>
      </c>
      <c r="F10" s="9">
        <v>540</v>
      </c>
      <c r="G10" s="9">
        <v>44</v>
      </c>
      <c r="H10" s="9">
        <v>17</v>
      </c>
      <c r="I10" s="9">
        <v>6</v>
      </c>
      <c r="J10" s="9">
        <v>0</v>
      </c>
      <c r="K10" s="9">
        <v>63</v>
      </c>
      <c r="L10" s="9">
        <v>1</v>
      </c>
      <c r="M10" s="16"/>
      <c r="N10" s="16"/>
      <c r="O10" s="16"/>
      <c r="P10" s="16"/>
      <c r="Q10" s="16"/>
      <c r="R10" s="16"/>
      <c r="S10" s="16"/>
      <c r="T10" s="16"/>
      <c r="U10" s="9">
        <v>164</v>
      </c>
      <c r="V10" s="9">
        <v>1</v>
      </c>
      <c r="W10" s="20">
        <f t="shared" si="7"/>
        <v>1967</v>
      </c>
      <c r="X10" s="20">
        <f t="shared" si="4"/>
        <v>1835</v>
      </c>
      <c r="Y10" s="20">
        <f t="shared" si="0"/>
        <v>63</v>
      </c>
      <c r="Z10" s="20">
        <f t="shared" si="1"/>
        <v>0</v>
      </c>
      <c r="AA10" s="20">
        <f t="shared" si="2"/>
        <v>2</v>
      </c>
      <c r="AB10" s="20">
        <f t="shared" si="3"/>
        <v>67</v>
      </c>
    </row>
    <row r="11" spans="1:28" x14ac:dyDescent="0.25">
      <c r="A11" s="56">
        <v>45200</v>
      </c>
      <c r="B11" s="9">
        <v>1602</v>
      </c>
      <c r="C11" s="9">
        <v>451</v>
      </c>
      <c r="D11" s="9">
        <v>404</v>
      </c>
      <c r="E11" s="9">
        <v>404</v>
      </c>
      <c r="F11" s="9">
        <v>474</v>
      </c>
      <c r="G11" s="9">
        <v>16</v>
      </c>
      <c r="H11" s="9">
        <v>23</v>
      </c>
      <c r="I11" s="9">
        <v>13</v>
      </c>
      <c r="J11" s="9">
        <v>2</v>
      </c>
      <c r="K11" s="9">
        <v>56</v>
      </c>
      <c r="L11" s="9">
        <v>3</v>
      </c>
      <c r="M11" s="16"/>
      <c r="N11" s="16"/>
      <c r="O11" s="16"/>
      <c r="P11" s="16"/>
      <c r="Q11" s="16"/>
      <c r="R11" s="16"/>
      <c r="S11" s="16"/>
      <c r="T11" s="16"/>
      <c r="U11" s="9">
        <v>171</v>
      </c>
      <c r="V11" s="9">
        <v>0</v>
      </c>
      <c r="W11" s="20">
        <f t="shared" si="7"/>
        <v>1846</v>
      </c>
      <c r="X11" s="20">
        <f t="shared" si="4"/>
        <v>1733</v>
      </c>
      <c r="Y11" s="20">
        <f t="shared" si="0"/>
        <v>56</v>
      </c>
      <c r="Z11" s="20">
        <f t="shared" si="1"/>
        <v>0</v>
      </c>
      <c r="AA11" s="20">
        <f t="shared" si="2"/>
        <v>3</v>
      </c>
      <c r="AB11" s="20">
        <f t="shared" si="3"/>
        <v>54</v>
      </c>
    </row>
    <row r="12" spans="1:28" x14ac:dyDescent="0.25">
      <c r="A12" s="56">
        <v>45231</v>
      </c>
      <c r="B12" s="9">
        <v>1510</v>
      </c>
      <c r="C12" s="9">
        <v>435</v>
      </c>
      <c r="D12" s="9">
        <v>438</v>
      </c>
      <c r="E12" s="9">
        <v>365</v>
      </c>
      <c r="F12" s="9">
        <v>421</v>
      </c>
      <c r="G12" s="9">
        <v>8</v>
      </c>
      <c r="H12" s="9">
        <v>23</v>
      </c>
      <c r="I12" s="9">
        <v>21</v>
      </c>
      <c r="J12" s="9">
        <v>1</v>
      </c>
      <c r="K12" s="9">
        <v>52</v>
      </c>
      <c r="L12" s="9">
        <v>4</v>
      </c>
      <c r="M12" s="16"/>
      <c r="N12" s="16"/>
      <c r="O12" s="16"/>
      <c r="P12" s="16"/>
      <c r="Q12" s="16"/>
      <c r="R12" s="16"/>
      <c r="S12" s="16"/>
      <c r="T12" s="16"/>
      <c r="U12" s="9">
        <v>132</v>
      </c>
      <c r="V12" s="9">
        <v>9</v>
      </c>
      <c r="W12" s="20">
        <f t="shared" si="7"/>
        <v>1777</v>
      </c>
      <c r="X12" s="20">
        <f t="shared" si="4"/>
        <v>1659</v>
      </c>
      <c r="Y12" s="20">
        <f t="shared" si="0"/>
        <v>52</v>
      </c>
      <c r="Z12" s="20">
        <f t="shared" si="1"/>
        <v>0</v>
      </c>
      <c r="AA12" s="20">
        <f t="shared" si="2"/>
        <v>13</v>
      </c>
      <c r="AB12" s="20">
        <f t="shared" si="3"/>
        <v>53</v>
      </c>
    </row>
    <row r="13" spans="1:28" x14ac:dyDescent="0.25">
      <c r="A13" s="56">
        <v>45261</v>
      </c>
      <c r="B13" s="9">
        <v>1375</v>
      </c>
      <c r="C13" s="9">
        <v>351</v>
      </c>
      <c r="D13" s="9">
        <v>460</v>
      </c>
      <c r="E13" s="9">
        <v>331</v>
      </c>
      <c r="F13" s="9">
        <v>356</v>
      </c>
      <c r="G13" s="9">
        <v>13</v>
      </c>
      <c r="H13" s="9">
        <v>15</v>
      </c>
      <c r="I13" s="9">
        <v>16</v>
      </c>
      <c r="J13" s="9">
        <v>6</v>
      </c>
      <c r="K13" s="9">
        <v>40</v>
      </c>
      <c r="L13" s="9">
        <v>0</v>
      </c>
      <c r="M13" s="16"/>
      <c r="N13" s="16"/>
      <c r="O13" s="16"/>
      <c r="P13" s="16"/>
      <c r="Q13" s="16"/>
      <c r="R13" s="16"/>
      <c r="S13" s="16"/>
      <c r="T13" s="16"/>
      <c r="U13" s="9">
        <v>82</v>
      </c>
      <c r="V13" s="9">
        <v>8</v>
      </c>
      <c r="W13" s="20">
        <f t="shared" si="7"/>
        <v>1596</v>
      </c>
      <c r="X13" s="20">
        <f t="shared" si="4"/>
        <v>1498</v>
      </c>
      <c r="Y13" s="20">
        <f t="shared" si="0"/>
        <v>40</v>
      </c>
      <c r="Z13" s="20">
        <f t="shared" si="1"/>
        <v>0</v>
      </c>
      <c r="AA13" s="20">
        <f t="shared" si="2"/>
        <v>8</v>
      </c>
      <c r="AB13" s="20">
        <f t="shared" si="3"/>
        <v>50</v>
      </c>
    </row>
    <row r="14" spans="1:28" x14ac:dyDescent="0.25">
      <c r="A14" s="4" t="s">
        <v>67</v>
      </c>
      <c r="B14" s="16">
        <f t="shared" ref="B14:AB14" si="8">SUM(B2:B13)</f>
        <v>19253</v>
      </c>
      <c r="C14" s="16">
        <f t="shared" si="8"/>
        <v>5278</v>
      </c>
      <c r="D14" s="16">
        <f t="shared" si="8"/>
        <v>4966</v>
      </c>
      <c r="E14" s="16">
        <f t="shared" si="8"/>
        <v>5267</v>
      </c>
      <c r="F14" s="16">
        <f t="shared" si="8"/>
        <v>5100</v>
      </c>
      <c r="G14" s="16">
        <f t="shared" si="8"/>
        <v>269</v>
      </c>
      <c r="H14" s="16">
        <f t="shared" si="8"/>
        <v>265</v>
      </c>
      <c r="I14" s="16">
        <f t="shared" si="8"/>
        <v>136</v>
      </c>
      <c r="J14" s="16">
        <f t="shared" si="8"/>
        <v>136</v>
      </c>
      <c r="K14" s="16">
        <f t="shared" si="8"/>
        <v>755</v>
      </c>
      <c r="L14" s="16">
        <f t="shared" si="8"/>
        <v>80</v>
      </c>
      <c r="M14" s="16">
        <f t="shared" si="8"/>
        <v>0</v>
      </c>
      <c r="N14" s="16">
        <f t="shared" si="8"/>
        <v>0</v>
      </c>
      <c r="O14" s="16">
        <f t="shared" si="8"/>
        <v>0</v>
      </c>
      <c r="P14" s="16">
        <f t="shared" si="8"/>
        <v>0</v>
      </c>
      <c r="Q14" s="16">
        <f t="shared" si="8"/>
        <v>0</v>
      </c>
      <c r="R14" s="16"/>
      <c r="S14" s="16"/>
      <c r="T14" s="16">
        <f t="shared" si="8"/>
        <v>0</v>
      </c>
      <c r="U14" s="16">
        <f t="shared" si="8"/>
        <v>1912</v>
      </c>
      <c r="V14" s="16">
        <f t="shared" si="8"/>
        <v>200</v>
      </c>
      <c r="W14" s="4">
        <f t="shared" si="8"/>
        <v>20578</v>
      </c>
      <c r="X14" s="4">
        <f t="shared" si="8"/>
        <v>20611</v>
      </c>
      <c r="Y14" s="4">
        <f t="shared" si="8"/>
        <v>755</v>
      </c>
      <c r="Z14" s="4">
        <f t="shared" si="8"/>
        <v>0</v>
      </c>
      <c r="AA14" s="4">
        <f t="shared" si="8"/>
        <v>280</v>
      </c>
      <c r="AB14" s="4">
        <f t="shared" si="8"/>
        <v>806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B14"/>
  <sheetViews>
    <sheetView tabSelected="1" zoomScale="85" zoomScaleNormal="85" workbookViewId="0">
      <pane xSplit="1" ySplit="1" topLeftCell="J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18" defaultRowHeight="15" x14ac:dyDescent="0.25"/>
  <cols>
    <col min="1" max="1" width="16.7109375" bestFit="1" customWidth="1"/>
    <col min="2" max="2" width="15.42578125" bestFit="1" customWidth="1"/>
    <col min="3" max="3" width="11.5703125" bestFit="1" customWidth="1"/>
    <col min="4" max="4" width="8.7109375" bestFit="1" customWidth="1"/>
    <col min="5" max="5" width="11.5703125" bestFit="1" customWidth="1"/>
    <col min="6" max="6" width="9.7109375" bestFit="1" customWidth="1"/>
    <col min="7" max="7" width="15.7109375" bestFit="1" customWidth="1"/>
    <col min="8" max="8" width="11.5703125" bestFit="1" customWidth="1"/>
    <col min="9" max="9" width="15.7109375" bestFit="1" customWidth="1"/>
    <col min="10" max="10" width="10.42578125" bestFit="1" customWidth="1"/>
    <col min="11" max="11" width="15.42578125" bestFit="1" customWidth="1"/>
    <col min="12" max="12" width="10.42578125" bestFit="1" customWidth="1"/>
    <col min="13" max="14" width="11" bestFit="1" customWidth="1"/>
    <col min="15" max="15" width="14.28515625" bestFit="1" customWidth="1"/>
    <col min="16" max="16" width="12.28515625" bestFit="1" customWidth="1"/>
    <col min="17" max="17" width="7.5703125" bestFit="1" customWidth="1"/>
    <col min="18" max="18" width="10.5703125" customWidth="1"/>
    <col min="19" max="19" width="12.42578125" customWidth="1"/>
    <col min="20" max="20" width="14.5703125" customWidth="1"/>
    <col min="21" max="21" width="15.7109375" bestFit="1" customWidth="1"/>
    <col min="22" max="22" width="10.28515625" bestFit="1" customWidth="1"/>
    <col min="23" max="23" width="11" bestFit="1" customWidth="1"/>
    <col min="24" max="24" width="9.7109375" bestFit="1" customWidth="1"/>
    <col min="25" max="25" width="10.28515625" bestFit="1" customWidth="1"/>
    <col min="26" max="26" width="11" bestFit="1" customWidth="1"/>
    <col min="27" max="27" width="8.28515625" bestFit="1" customWidth="1"/>
    <col min="28" max="28" width="10.7109375" customWidth="1"/>
  </cols>
  <sheetData>
    <row r="1" spans="1:28" s="27" customFormat="1" ht="60" x14ac:dyDescent="0.25">
      <c r="A1" s="25" t="s">
        <v>27</v>
      </c>
      <c r="B1" s="25" t="s">
        <v>1</v>
      </c>
      <c r="C1" s="25" t="s">
        <v>72</v>
      </c>
      <c r="D1" s="25" t="s">
        <v>2</v>
      </c>
      <c r="E1" s="25" t="s">
        <v>73</v>
      </c>
      <c r="F1" s="25" t="s">
        <v>3</v>
      </c>
      <c r="G1" s="25" t="s">
        <v>4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74</v>
      </c>
      <c r="N1" s="25" t="s">
        <v>10</v>
      </c>
      <c r="O1" s="25" t="s">
        <v>11</v>
      </c>
      <c r="P1" s="25" t="s">
        <v>12</v>
      </c>
      <c r="Q1" s="25" t="s">
        <v>13</v>
      </c>
      <c r="R1" s="25" t="s">
        <v>91</v>
      </c>
      <c r="S1" s="25" t="s">
        <v>92</v>
      </c>
      <c r="T1" s="25" t="s">
        <v>71</v>
      </c>
      <c r="U1" s="25" t="s">
        <v>14</v>
      </c>
      <c r="V1" s="25" t="s">
        <v>93</v>
      </c>
      <c r="W1" s="25" t="s">
        <v>15</v>
      </c>
      <c r="X1" s="25" t="s">
        <v>22</v>
      </c>
      <c r="Y1" s="25" t="s">
        <v>16</v>
      </c>
      <c r="Z1" s="25" t="s">
        <v>17</v>
      </c>
      <c r="AA1" s="25" t="s">
        <v>18</v>
      </c>
      <c r="AB1" s="25" t="s">
        <v>19</v>
      </c>
    </row>
    <row r="2" spans="1:28" x14ac:dyDescent="0.25">
      <c r="A2" s="30">
        <v>44927</v>
      </c>
      <c r="B2" s="9">
        <f>HDV!B2+MOSSON!B2+'AUBES POMPIGNANE'!B2+TASTAVIN!B2+'F. VILLON'!B2+AIGUELONGUE!B2</f>
        <v>16443</v>
      </c>
      <c r="C2" s="9">
        <f>HDV!C2+MOSSON!C2+'AUBES POMPIGNANE'!C2+TASTAVIN!C2+'F. VILLON'!C2+AIGUELONGUE!C2</f>
        <v>3066</v>
      </c>
      <c r="D2" s="9">
        <f>HDV!D2+MOSSON!D2+'AUBES POMPIGNANE'!D2+TASTAVIN!D2+'F. VILLON'!D2+AIGUELONGUE!D2</f>
        <v>2317</v>
      </c>
      <c r="E2" s="9">
        <f>HDV!E2+MOSSON!E2+'AUBES POMPIGNANE'!E2+TASTAVIN!E2+'F. VILLON'!E2+AIGUELONGUE!E2</f>
        <v>3461</v>
      </c>
      <c r="F2" s="9">
        <f>HDV!F2+MOSSON!F2+'AUBES POMPIGNANE'!F2+TASTAVIN!F2+'F. VILLON'!F2+AIGUELONGUE!F2</f>
        <v>2608</v>
      </c>
      <c r="G2" s="9">
        <f>HDV!G2+MOSSON!G2+'AUBES POMPIGNANE'!G2+TASTAVIN!G2+'F. VILLON'!G2+AIGUELONGUE!G2</f>
        <v>497</v>
      </c>
      <c r="H2" s="9">
        <f>HDV!H2+MOSSON!H2+'AUBES POMPIGNANE'!H2+TASTAVIN!H2+'F. VILLON'!H2+AIGUELONGUE!H2</f>
        <v>869</v>
      </c>
      <c r="I2" s="9">
        <f>HDV!I2+MOSSON!I2+'AUBES POMPIGNANE'!I2+TASTAVIN!I2+'F. VILLON'!I2+AIGUELONGUE!I2</f>
        <v>263</v>
      </c>
      <c r="J2" s="9">
        <f>HDV!J2+MOSSON!J2+'AUBES POMPIGNANE'!J2+TASTAVIN!J2+'F. VILLON'!J2+AIGUELONGUE!J2</f>
        <v>30</v>
      </c>
      <c r="K2" s="9">
        <f>HDV!K2+MOSSON!K2+'AUBES POMPIGNANE'!K2+TASTAVIN!K2+'F. VILLON'!K2+AIGUELONGUE!K2</f>
        <v>2037</v>
      </c>
      <c r="L2" s="9">
        <f>HDV!L2+MOSSON!L2+'AUBES POMPIGNANE'!L2+TASTAVIN!L2+'F. VILLON'!L2+AIGUELONGUE!L2</f>
        <v>469</v>
      </c>
      <c r="M2" s="9">
        <f>HDV!M2+MOSSON!M2+'AUBES POMPIGNANE'!M2+TASTAVIN!M2+'F. VILLON'!M2+AIGUELONGUE!M2</f>
        <v>167</v>
      </c>
      <c r="N2" s="9">
        <f>HDV!N2+MOSSON!N2+'AUBES POMPIGNANE'!N2+TASTAVIN!N2+'F. VILLON'!N2+AIGUELONGUE!N2</f>
        <v>55</v>
      </c>
      <c r="O2" s="9">
        <f>HDV!O2+MOSSON!O2+'AUBES POMPIGNANE'!O2+TASTAVIN!O2+'F. VILLON'!O2+AIGUELONGUE!O2</f>
        <v>52</v>
      </c>
      <c r="P2" s="9">
        <f>HDV!P2+MOSSON!P2+'AUBES POMPIGNANE'!P2+TASTAVIN!P2+'F. VILLON'!P2+AIGUELONGUE!P2</f>
        <v>3</v>
      </c>
      <c r="Q2" s="9">
        <f>HDV!Q2+MOSSON!Q2+'AUBES POMPIGNANE'!Q2+TASTAVIN!Q2+'F. VILLON'!Q2+AIGUELONGUE!Q2</f>
        <v>9</v>
      </c>
      <c r="R2" s="9">
        <f>HDV!R2+MOSSON!R2+'AUBES POMPIGNANE'!R2+TASTAVIN!R2+'F. VILLON'!R2+AIGUELONGUE!R2</f>
        <v>8</v>
      </c>
      <c r="S2" s="9">
        <f>HDV!S2+MOSSON!S2+'AUBES POMPIGNANE'!S2+TASTAVIN!S2+'F. VILLON'!S2+AIGUELONGUE!S2</f>
        <v>0</v>
      </c>
      <c r="T2" s="9">
        <f>HDV!T2+MOSSON!T2+'AUBES POMPIGNANE'!T2+TASTAVIN!T2+'F. VILLON'!T2+AIGUELONGUE!T2</f>
        <v>34</v>
      </c>
      <c r="U2" s="9">
        <f>HDV!U2+MOSSON!U2+'AUBES POMPIGNANE'!U2+TASTAVIN!U2+'F. VILLON'!U2+AIGUELONGUE!U2</f>
        <v>4012</v>
      </c>
      <c r="V2" s="9">
        <f>HDV!V2+MOSSON!V2+'AUBES POMPIGNANE'!V2+TASTAVIN!V2+'F. VILLON'!V2+AIGUELONGUE!V2</f>
        <v>635</v>
      </c>
      <c r="W2" s="21">
        <f t="shared" ref="W2:W13" si="0">SUM(C2:V2)-U2</f>
        <v>16580</v>
      </c>
      <c r="X2" s="21">
        <f>C2+D2+E2+F2</f>
        <v>11452</v>
      </c>
      <c r="Y2" s="21">
        <f>K2</f>
        <v>2037</v>
      </c>
      <c r="Z2" s="21">
        <f>M2+N2</f>
        <v>222</v>
      </c>
      <c r="AA2" s="21">
        <f>L2+V2</f>
        <v>1104</v>
      </c>
      <c r="AB2" s="21">
        <f>G2+H2+I2+J2+O2+P2+Q2</f>
        <v>1723</v>
      </c>
    </row>
    <row r="3" spans="1:28" x14ac:dyDescent="0.25">
      <c r="A3" s="30">
        <v>44958</v>
      </c>
      <c r="B3" s="9">
        <f>HDV!B3+MOSSON!B3+'AUBES POMPIGNANE'!B3+TASTAVIN!B3+'F. VILLON'!B3+AIGUELONGUE!B3</f>
        <v>14863</v>
      </c>
      <c r="C3" s="9">
        <f>HDV!C3+MOSSON!C3+'AUBES POMPIGNANE'!C3+TASTAVIN!C3+'F. VILLON'!C3+AIGUELONGUE!C3</f>
        <v>3017</v>
      </c>
      <c r="D3" s="9">
        <f>HDV!D3+MOSSON!D3+'AUBES POMPIGNANE'!D3+TASTAVIN!D3+'F. VILLON'!D3+AIGUELONGUE!D3</f>
        <v>2259</v>
      </c>
      <c r="E3" s="9">
        <f>HDV!E3+MOSSON!E3+'AUBES POMPIGNANE'!E3+TASTAVIN!E3+'F. VILLON'!E3+AIGUELONGUE!E3</f>
        <v>3461</v>
      </c>
      <c r="F3" s="9">
        <f>HDV!F3+MOSSON!F3+'AUBES POMPIGNANE'!F3+TASTAVIN!F3+'F. VILLON'!F3+AIGUELONGUE!F3</f>
        <v>2399</v>
      </c>
      <c r="G3" s="9">
        <f>HDV!G3+MOSSON!G3+'AUBES POMPIGNANE'!G3+TASTAVIN!G3+'F. VILLON'!G3+AIGUELONGUE!G3</f>
        <v>373</v>
      </c>
      <c r="H3" s="9">
        <f>HDV!H3+MOSSON!H3+'AUBES POMPIGNANE'!H3+TASTAVIN!H3+'F. VILLON'!H3+AIGUELONGUE!H3</f>
        <v>770</v>
      </c>
      <c r="I3" s="9">
        <f>HDV!I3+MOSSON!I3+'AUBES POMPIGNANE'!I3+TASTAVIN!I3+'F. VILLON'!I3+AIGUELONGUE!I3</f>
        <v>239</v>
      </c>
      <c r="J3" s="9">
        <f>HDV!J3+MOSSON!J3+'AUBES POMPIGNANE'!J3+TASTAVIN!J3+'F. VILLON'!J3+AIGUELONGUE!J3</f>
        <v>68</v>
      </c>
      <c r="K3" s="9">
        <f>HDV!K3+MOSSON!K3+'AUBES POMPIGNANE'!K3+TASTAVIN!K3+'F. VILLON'!K3+AIGUELONGUE!K3</f>
        <v>1757</v>
      </c>
      <c r="L3" s="9">
        <f>HDV!L3+MOSSON!L3+'AUBES POMPIGNANE'!L3+TASTAVIN!L3+'F. VILLON'!L3+AIGUELONGUE!L3</f>
        <v>334</v>
      </c>
      <c r="M3" s="9">
        <f>HDV!M3+MOSSON!M3+'AUBES POMPIGNANE'!M3+TASTAVIN!M3+'F. VILLON'!M3+AIGUELONGUE!M3</f>
        <v>193</v>
      </c>
      <c r="N3" s="9">
        <f>HDV!N3+MOSSON!N3+'AUBES POMPIGNANE'!N3+TASTAVIN!N3+'F. VILLON'!N3+AIGUELONGUE!N3</f>
        <v>175</v>
      </c>
      <c r="O3" s="9">
        <f>HDV!O3+MOSSON!O3+'AUBES POMPIGNANE'!O3+TASTAVIN!O3+'F. VILLON'!O3+AIGUELONGUE!O3</f>
        <v>38</v>
      </c>
      <c r="P3" s="9">
        <f>HDV!P3+MOSSON!P3+'AUBES POMPIGNANE'!P3+TASTAVIN!P3+'F. VILLON'!P3+AIGUELONGUE!P3</f>
        <v>6</v>
      </c>
      <c r="Q3" s="9">
        <f>HDV!Q3+MOSSON!Q3+'AUBES POMPIGNANE'!Q43+TASTAVIN!Q3+'F. VILLON'!Q3+AIGUELONGUE!Q3</f>
        <v>13</v>
      </c>
      <c r="R3" s="9">
        <f>HDV!R3+MOSSON!R3+'AUBES POMPIGNANE'!R3+TASTAVIN!R3+'F. VILLON'!R3+AIGUELONGUE!R3</f>
        <v>1</v>
      </c>
      <c r="S3" s="9">
        <f>HDV!S3+MOSSON!S3+'AUBES POMPIGNANE'!S3+TASTAVIN!S3+'F. VILLON'!S3+AIGUELONGUE!S3</f>
        <v>2</v>
      </c>
      <c r="T3" s="9">
        <f>HDV!T3+MOSSON!T3+'AUBES POMPIGNANE'!T3+TASTAVIN!T3+'F. VILLON'!T3+AIGUELONGUE!T3</f>
        <v>8</v>
      </c>
      <c r="U3" s="9">
        <f>HDV!U3+MOSSON!U3+'AUBES POMPIGNANE'!U3+TASTAVIN!U3+'F. VILLON'!U3+AIGUELONGUE!U3</f>
        <v>3310</v>
      </c>
      <c r="V3" s="9">
        <f>HDV!V3+MOSSON!V3+'AUBES POMPIGNANE'!V3+TASTAVIN!V3+'F. VILLON'!V3+AIGUELONGUE!V3</f>
        <v>467</v>
      </c>
      <c r="W3" s="21">
        <f t="shared" si="0"/>
        <v>15580</v>
      </c>
      <c r="X3" s="21">
        <f t="shared" ref="X3:X13" si="1">C3+D3+E3+F3</f>
        <v>11136</v>
      </c>
      <c r="Y3" s="21">
        <f t="shared" ref="Y3:Y13" si="2">K3</f>
        <v>1757</v>
      </c>
      <c r="Z3" s="21">
        <f t="shared" ref="Z3:Z13" si="3">M3+N3</f>
        <v>368</v>
      </c>
      <c r="AA3" s="21">
        <f t="shared" ref="AA3:AA13" si="4">L3+V3</f>
        <v>801</v>
      </c>
      <c r="AB3" s="21">
        <f t="shared" ref="AB3:AB13" si="5">G3+H3+I3+J3+O3+P3+Q3</f>
        <v>1507</v>
      </c>
    </row>
    <row r="4" spans="1:28" x14ac:dyDescent="0.25">
      <c r="A4" s="30">
        <v>44986</v>
      </c>
      <c r="B4" s="9">
        <f>HDV!B4+MOSSON!B4+'AUBES POMPIGNANE'!B4+TASTAVIN!B4+'F. VILLON'!B4+AIGUELONGUE!B4</f>
        <v>16297</v>
      </c>
      <c r="C4" s="9">
        <f>HDV!C4+MOSSON!C4+'AUBES POMPIGNANE'!C4+TASTAVIN!C4+'F. VILLON'!C4+AIGUELONGUE!C4</f>
        <v>3508</v>
      </c>
      <c r="D4" s="9">
        <f>HDV!D4+MOSSON!D4+'AUBES POMPIGNANE'!D4+TASTAVIN!D4+'F. VILLON'!D4+AIGUELONGUE!D4</f>
        <v>2622</v>
      </c>
      <c r="E4" s="9">
        <f>HDV!E4+MOSSON!E4+'AUBES POMPIGNANE'!E4+TASTAVIN!E4+'F. VILLON'!E4+AIGUELONGUE!E4</f>
        <v>3716</v>
      </c>
      <c r="F4" s="9">
        <f>HDV!F4+MOSSON!F4+'AUBES POMPIGNANE'!F4+TASTAVIN!F4+'F. VILLON'!F4+AIGUELONGUE!F4</f>
        <v>2721</v>
      </c>
      <c r="G4" s="9">
        <f>HDV!G4+MOSSON!G4+'AUBES POMPIGNANE'!G4+TASTAVIN!G4+'F. VILLON'!G4+AIGUELONGUE!G4</f>
        <v>698</v>
      </c>
      <c r="H4" s="9">
        <f>HDV!H4+MOSSON!H4+'AUBES POMPIGNANE'!H4+TASTAVIN!H4+'F. VILLON'!H4+AIGUELONGUE!H4</f>
        <v>947</v>
      </c>
      <c r="I4" s="9">
        <f>HDV!I4+MOSSON!I4+'AUBES POMPIGNANE'!I4+TASTAVIN!I4+'F. VILLON'!I4+AIGUELONGUE!I4</f>
        <v>252</v>
      </c>
      <c r="J4" s="9">
        <f>HDV!J4+MOSSON!J4+'AUBES POMPIGNANE'!J4+TASTAVIN!J4+'F. VILLON'!J4+AIGUELONGUE!J4</f>
        <v>55</v>
      </c>
      <c r="K4" s="9">
        <f>HDV!K4+MOSSON!K4+'AUBES POMPIGNANE'!K4+TASTAVIN!K4+'F. VILLON'!K4+AIGUELONGUE!K4</f>
        <v>2024</v>
      </c>
      <c r="L4" s="9">
        <f>HDV!L4+MOSSON!L4+'AUBES POMPIGNANE'!L4+TASTAVIN!L4+'F. VILLON'!L4+AIGUELONGUE!L4</f>
        <v>103</v>
      </c>
      <c r="M4" s="9">
        <f>HDV!M4+MOSSON!M4+'AUBES POMPIGNANE'!M4+TASTAVIN!M4+'F. VILLON'!M4+AIGUELONGUE!M4</f>
        <v>196</v>
      </c>
      <c r="N4" s="9">
        <f>HDV!N4+MOSSON!N4+'AUBES POMPIGNANE'!N4+TASTAVIN!N4+'F. VILLON'!N4+AIGUELONGUE!N4</f>
        <v>210</v>
      </c>
      <c r="O4" s="9">
        <f>HDV!O4+MOSSON!O4+'AUBES POMPIGNANE'!O4+TASTAVIN!O4+'F. VILLON'!O4+AIGUELONGUE!O4</f>
        <v>36</v>
      </c>
      <c r="P4" s="9">
        <f>HDV!P4+MOSSON!P4+'AUBES POMPIGNANE'!P4+TASTAVIN!P4+'F. VILLON'!P4+AIGUELONGUE!P4</f>
        <v>9</v>
      </c>
      <c r="Q4" s="9">
        <f>HDV!Q4+MOSSON!Q4+'AUBES POMPIGNANE'!Q4+TASTAVIN!Q4+'F. VILLON'!Q4+AIGUELONGUE!Q4</f>
        <v>16</v>
      </c>
      <c r="R4" s="9">
        <f>HDV!R4+MOSSON!R4+'AUBES POMPIGNANE'!R4+TASTAVIN!R4+'F. VILLON'!R4+AIGUELONGUE!R4</f>
        <v>7</v>
      </c>
      <c r="S4" s="9">
        <f>HDV!S4+MOSSON!S4+'AUBES POMPIGNANE'!S4+TASTAVIN!S4+'F. VILLON'!S4+AIGUELONGUE!S4</f>
        <v>0</v>
      </c>
      <c r="T4" s="9">
        <f>HDV!T4+MOSSON!T4+'AUBES POMPIGNANE'!T4+TASTAVIN!T4+'F. VILLON'!T4+AIGUELONGUE!T4</f>
        <v>25</v>
      </c>
      <c r="U4" s="9">
        <f>HDV!U4+MOSSON!U4+'AUBES POMPIGNANE'!U4+TASTAVIN!U4+'F. VILLON'!U4+AIGUELONGUE!U4</f>
        <v>3267</v>
      </c>
      <c r="V4" s="9">
        <f>HDV!V4+MOSSON!V4+'AUBES POMPIGNANE'!V4+TASTAVIN!V4+'F. VILLON'!V4+AIGUELONGUE!V4</f>
        <v>469</v>
      </c>
      <c r="W4" s="21">
        <f t="shared" si="0"/>
        <v>17614</v>
      </c>
      <c r="X4" s="21">
        <f t="shared" si="1"/>
        <v>12567</v>
      </c>
      <c r="Y4" s="21">
        <f t="shared" si="2"/>
        <v>2024</v>
      </c>
      <c r="Z4" s="21">
        <f t="shared" si="3"/>
        <v>406</v>
      </c>
      <c r="AA4" s="21">
        <f t="shared" si="4"/>
        <v>572</v>
      </c>
      <c r="AB4" s="21">
        <f t="shared" si="5"/>
        <v>2013</v>
      </c>
    </row>
    <row r="5" spans="1:28" x14ac:dyDescent="0.25">
      <c r="A5" s="30">
        <v>45017</v>
      </c>
      <c r="B5" s="9">
        <f>HDV!B5+MOSSON!B5+'AUBES POMPIGNANE'!B5+TASTAVIN!B5+'F. VILLON'!B5+AIGUELONGUE!B5</f>
        <v>13883</v>
      </c>
      <c r="C5" s="9">
        <f>HDV!C5+MOSSON!C5+'AUBES POMPIGNANE'!C5+TASTAVIN!C5+'F. VILLON'!C5+AIGUELONGUE!C5</f>
        <v>3030</v>
      </c>
      <c r="D5" s="9">
        <f>HDV!D5+MOSSON!D5+'AUBES POMPIGNANE'!D5+TASTAVIN!D5+'F. VILLON'!D5+AIGUELONGUE!D5</f>
        <v>2259</v>
      </c>
      <c r="E5" s="9">
        <f>HDV!E5+MOSSON!E5+'AUBES POMPIGNANE'!E5+TASTAVIN!E5+'F. VILLON'!E5+AIGUELONGUE!E5</f>
        <v>2997</v>
      </c>
      <c r="F5" s="9">
        <f>HDV!F5+MOSSON!F5+'AUBES POMPIGNANE'!F5+TASTAVIN!F5+'F. VILLON'!F5+AIGUELONGUE!F5</f>
        <v>2614</v>
      </c>
      <c r="G5" s="9">
        <f>HDV!G5+MOSSON!G5+'AUBES POMPIGNANE'!G5+TASTAVIN!G5+'F. VILLON'!G5+AIGUELONGUE!G5</f>
        <v>301</v>
      </c>
      <c r="H5" s="9">
        <f>HDV!H5+MOSSON!H5+'AUBES POMPIGNANE'!H5+TASTAVIN!H5+'F. VILLON'!H5+AIGUELONGUE!H5</f>
        <v>741</v>
      </c>
      <c r="I5" s="9">
        <f>HDV!I5+MOSSON!I5+'AUBES POMPIGNANE'!I5+TASTAVIN!I5+'F. VILLON'!I5+AIGUELONGUE!I5</f>
        <v>166</v>
      </c>
      <c r="J5" s="9">
        <f>HDV!J5+MOSSON!J5+'AUBES POMPIGNANE'!J5+TASTAVIN!J5+'F. VILLON'!J5+AIGUELONGUE!J5</f>
        <v>22</v>
      </c>
      <c r="K5" s="9">
        <f>HDV!K5+MOSSON!K5+'AUBES POMPIGNANE'!K5+TASTAVIN!K5+'F. VILLON'!K5+AIGUELONGUE!K5</f>
        <v>1684</v>
      </c>
      <c r="L5" s="9">
        <f>HDV!L5+MOSSON!L5+'AUBES POMPIGNANE'!L5+TASTAVIN!L5+'F. VILLON'!L5+AIGUELONGUE!L5</f>
        <v>234</v>
      </c>
      <c r="M5" s="9">
        <f>HDV!M5+MOSSON!M5+'AUBES POMPIGNANE'!M5+TASTAVIN!M5+'F. VILLON'!M5+AIGUELONGUE!M5</f>
        <v>134</v>
      </c>
      <c r="N5" s="9">
        <f>HDV!N5+MOSSON!N5+'AUBES POMPIGNANE'!N5+TASTAVIN!N5+'F. VILLON'!N5+AIGUELONGUE!N5</f>
        <v>146</v>
      </c>
      <c r="O5" s="9">
        <f>HDV!O5+MOSSON!O5+'AUBES POMPIGNANE'!O5+TASTAVIN!O5+'F. VILLON'!O5+AIGUELONGUE!O5</f>
        <v>51</v>
      </c>
      <c r="P5" s="9">
        <f>HDV!P5+MOSSON!P5+'AUBES POMPIGNANE'!P5+TASTAVIN!P5+'F. VILLON'!P5+AIGUELONGUE!P5</f>
        <v>6</v>
      </c>
      <c r="Q5" s="9">
        <f>HDV!Q5+MOSSON!Q5+'AUBES POMPIGNANE'!Q5+TASTAVIN!Q5+'F. VILLON'!Q5+AIGUELONGUE!Q5</f>
        <v>8</v>
      </c>
      <c r="R5" s="9">
        <f>HDV!R5+MOSSON!R5+'AUBES POMPIGNANE'!R5+TASTAVIN!R5+'F. VILLON'!R5+AIGUELONGUE!R5</f>
        <v>3</v>
      </c>
      <c r="S5" s="9">
        <f>HDV!S5+MOSSON!S5+'AUBES POMPIGNANE'!S5+TASTAVIN!S5+'F. VILLON'!S5+AIGUELONGUE!S5</f>
        <v>0</v>
      </c>
      <c r="T5" s="9">
        <f>HDV!T5+MOSSON!T5+'AUBES POMPIGNANE'!T5+TASTAVIN!T5+'F. VILLON'!T5+AIGUELONGUE!T5</f>
        <v>11</v>
      </c>
      <c r="U5" s="9">
        <f>HDV!U5+MOSSON!U5+'AUBES POMPIGNANE'!U5+TASTAVIN!U5+'F. VILLON'!U5+AIGUELONGUE!U5</f>
        <v>2681</v>
      </c>
      <c r="V5" s="9">
        <f>HDV!V5+MOSSON!V5+'AUBES POMPIGNANE'!V5+TASTAVIN!V5+'F. VILLON'!V5+AIGUELONGUE!V5</f>
        <v>375</v>
      </c>
      <c r="W5" s="21">
        <f t="shared" si="0"/>
        <v>14782</v>
      </c>
      <c r="X5" s="21">
        <f t="shared" si="1"/>
        <v>10900</v>
      </c>
      <c r="Y5" s="21">
        <f t="shared" si="2"/>
        <v>1684</v>
      </c>
      <c r="Z5" s="21">
        <f t="shared" si="3"/>
        <v>280</v>
      </c>
      <c r="AA5" s="21">
        <f t="shared" si="4"/>
        <v>609</v>
      </c>
      <c r="AB5" s="21">
        <f t="shared" si="5"/>
        <v>1295</v>
      </c>
    </row>
    <row r="6" spans="1:28" x14ac:dyDescent="0.25">
      <c r="A6" s="30">
        <v>45047</v>
      </c>
      <c r="B6" s="9">
        <f>HDV!B6+MOSSON!B6+'AUBES POMPIGNANE'!B6+TASTAVIN!B6+'F. VILLON'!B6+AIGUELONGUE!B6</f>
        <v>14163</v>
      </c>
      <c r="C6" s="9">
        <f>HDV!C6+MOSSON!C6+'AUBES POMPIGNANE'!C6+TASTAVIN!C6+'F. VILLON'!C6+AIGUELONGUE!C6</f>
        <v>3086</v>
      </c>
      <c r="D6" s="9">
        <f>HDV!D6+MOSSON!D6+'AUBES POMPIGNANE'!D6+TASTAVIN!D6+'F. VILLON'!D6+AIGUELONGUE!D6</f>
        <v>2566</v>
      </c>
      <c r="E6" s="9">
        <f>HDV!E6+MOSSON!E6+'AUBES POMPIGNANE'!E6+TASTAVIN!E6+'F. VILLON'!E6+AIGUELONGUE!E6</f>
        <v>3066</v>
      </c>
      <c r="F6" s="9">
        <f>HDV!F6+MOSSON!F6+'AUBES POMPIGNANE'!F6+TASTAVIN!F6+'F. VILLON'!F6+AIGUELONGUE!F6</f>
        <v>2720</v>
      </c>
      <c r="G6" s="9">
        <f>HDV!G6+MOSSON!G6+'AUBES POMPIGNANE'!G6+TASTAVIN!G6+'F. VILLON'!G6+AIGUELONGUE!G6</f>
        <v>548</v>
      </c>
      <c r="H6" s="9">
        <f>HDV!H6+MOSSON!H6+'AUBES POMPIGNANE'!H6+TASTAVIN!H6+'F. VILLON'!H6+AIGUELONGUE!H6</f>
        <v>636</v>
      </c>
      <c r="I6" s="9">
        <f>HDV!I6+MOSSON!I6+'AUBES POMPIGNANE'!I6+TASTAVIN!I6+'F. VILLON'!I6+AIGUELONGUE!I6</f>
        <v>238</v>
      </c>
      <c r="J6" s="9">
        <f>HDV!J6+MOSSON!J6+'AUBES POMPIGNANE'!J6+TASTAVIN!J6+'F. VILLON'!J6+AIGUELONGUE!J6</f>
        <v>9</v>
      </c>
      <c r="K6" s="9">
        <f>HDV!K6+MOSSON!K6+'AUBES POMPIGNANE'!K6+TASTAVIN!K6+'F. VILLON'!K6+AIGUELONGUE!K6</f>
        <v>1865</v>
      </c>
      <c r="L6" s="9">
        <f>HDV!L6+MOSSON!L6+'AUBES POMPIGNANE'!L6+TASTAVIN!L6+'F. VILLON'!L6+AIGUELONGUE!L6</f>
        <v>78</v>
      </c>
      <c r="M6" s="9">
        <f>HDV!M6+MOSSON!M6+'AUBES POMPIGNANE'!M6+TASTAVIN!M6+'F. VILLON'!M6+AIGUELONGUE!M6</f>
        <v>148</v>
      </c>
      <c r="N6" s="9">
        <f>HDV!N6+MOSSON!N6+'AUBES POMPIGNANE'!N6+TASTAVIN!N6+'F. VILLON'!N6+AIGUELONGUE!N6</f>
        <v>152</v>
      </c>
      <c r="O6" s="9">
        <f>HDV!O6+MOSSON!O6+'AUBES POMPIGNANE'!O6+TASTAVIN!O6+'F. VILLON'!O6+AIGUELONGUE!O6</f>
        <v>59</v>
      </c>
      <c r="P6" s="9">
        <f>HDV!P6+MOSSON!P6+'AUBES POMPIGNANE'!P6+TASTAVIN!P6+'F. VILLON'!P6+AIGUELONGUE!P6</f>
        <v>6</v>
      </c>
      <c r="Q6" s="9">
        <f>HDV!Q6+MOSSON!Q6+'AUBES POMPIGNANE'!Q6+TASTAVIN!Q6+'F. VILLON'!Q6+AIGUELONGUE!Q6</f>
        <v>8</v>
      </c>
      <c r="R6" s="9">
        <f>HDV!R6+MOSSON!R6+'AUBES POMPIGNANE'!R6+TASTAVIN!R6+'F. VILLON'!R6+AIGUELONGUE!R6</f>
        <v>1</v>
      </c>
      <c r="S6" s="9">
        <f>HDV!S6+MOSSON!S6+'AUBES POMPIGNANE'!S6+TASTAVIN!S6+'F. VILLON'!S6+AIGUELONGUE!S6</f>
        <v>8</v>
      </c>
      <c r="T6" s="9">
        <f>HDV!T6+MOSSON!T6+'AUBES POMPIGNANE'!T6+TASTAVIN!T6+'F. VILLON'!T6+AIGUELONGUE!T6</f>
        <v>13</v>
      </c>
      <c r="U6" s="9">
        <f>HDV!U6+MOSSON!U6+'AUBES POMPIGNANE'!U6+TASTAVIN!U6+'F. VILLON'!U6+AIGUELONGUE!U6</f>
        <v>2756</v>
      </c>
      <c r="V6" s="9">
        <f>HDV!V6+MOSSON!V6+'AUBES POMPIGNANE'!V6+TASTAVIN!V6+'F. VILLON'!V6+AIGUELONGUE!V6</f>
        <v>422</v>
      </c>
      <c r="W6" s="21">
        <f t="shared" si="0"/>
        <v>15629</v>
      </c>
      <c r="X6" s="21">
        <f t="shared" si="1"/>
        <v>11438</v>
      </c>
      <c r="Y6" s="21">
        <f t="shared" si="2"/>
        <v>1865</v>
      </c>
      <c r="Z6" s="21">
        <f t="shared" si="3"/>
        <v>300</v>
      </c>
      <c r="AA6" s="21">
        <f t="shared" si="4"/>
        <v>500</v>
      </c>
      <c r="AB6" s="21">
        <f t="shared" si="5"/>
        <v>1504</v>
      </c>
    </row>
    <row r="7" spans="1:28" x14ac:dyDescent="0.25">
      <c r="A7" s="30">
        <v>45078</v>
      </c>
      <c r="B7" s="9">
        <f>HDV!B7+MOSSON!B7+'AUBES POMPIGNANE'!B7+TASTAVIN!B7+'F. VILLON'!B7+AIGUELONGUE!B7</f>
        <v>16930</v>
      </c>
      <c r="C7" s="9">
        <f>HDV!C7+MOSSON!C7+'AUBES POMPIGNANE'!C7+TASTAVIN!C7+'F. VILLON'!C7+AIGUELONGUE!C7</f>
        <v>3753</v>
      </c>
      <c r="D7" s="9">
        <f>HDV!D7+MOSSON!D7+'AUBES POMPIGNANE'!D7+TASTAVIN!D7+'F. VILLON'!D7+AIGUELONGUE!D7</f>
        <v>3590</v>
      </c>
      <c r="E7" s="9">
        <f>HDV!E7+MOSSON!E7+'AUBES POMPIGNANE'!E7+TASTAVIN!E7+'F. VILLON'!E7+AIGUELONGUE!E7</f>
        <v>3224</v>
      </c>
      <c r="F7" s="9">
        <f>HDV!F7+MOSSON!F7+'AUBES POMPIGNANE'!F7+TASTAVIN!F7+'F. VILLON'!F7+AIGUELONGUE!F7</f>
        <v>2845</v>
      </c>
      <c r="G7" s="9">
        <f>HDV!G7+MOSSON!G7+'AUBES POMPIGNANE'!G7+TASTAVIN!G7+'F. VILLON'!G7+AIGUELONGUE!G7</f>
        <v>406</v>
      </c>
      <c r="H7" s="9">
        <f>HDV!H7+MOSSON!H7+'AUBES POMPIGNANE'!H7+TASTAVIN!H7+'F. VILLON'!H7+AIGUELONGUE!H7</f>
        <v>886</v>
      </c>
      <c r="I7" s="9">
        <f>HDV!I7+MOSSON!I7+'AUBES POMPIGNANE'!I7+TASTAVIN!I7+'F. VILLON'!I7+AIGUELONGUE!I7</f>
        <v>330</v>
      </c>
      <c r="J7" s="9">
        <f>HDV!J7+MOSSON!J7+'AUBES POMPIGNANE'!J7+TASTAVIN!J7+'F. VILLON'!J7+AIGUELONGUE!J7</f>
        <v>8</v>
      </c>
      <c r="K7" s="9">
        <f>HDV!K7+MOSSON!K7+'AUBES POMPIGNANE'!K7+TASTAVIN!K7+'F. VILLON'!K7+AIGUELONGUE!K7</f>
        <v>1458</v>
      </c>
      <c r="L7" s="9">
        <f>HDV!L7+MOSSON!L7+'AUBES POMPIGNANE'!L7+TASTAVIN!L7+'F. VILLON'!L7+AIGUELONGUE!L7</f>
        <v>74</v>
      </c>
      <c r="M7" s="9">
        <f>HDV!M7+MOSSON!M7+'AUBES POMPIGNANE'!M7+TASTAVIN!M7+'F. VILLON'!M7+AIGUELONGUE!M7</f>
        <v>189</v>
      </c>
      <c r="N7" s="9">
        <f>HDV!N7+MOSSON!N7+'AUBES POMPIGNANE'!N7+TASTAVIN!N7+'F. VILLON'!N7+AIGUELONGUE!N7</f>
        <v>153</v>
      </c>
      <c r="O7" s="9">
        <f>HDV!O7+MOSSON!O7+'AUBES POMPIGNANE'!O7+TASTAVIN!O7+'F. VILLON'!O7+AIGUELONGUE!O7</f>
        <v>53</v>
      </c>
      <c r="P7" s="9">
        <f>HDV!P7+MOSSON!P7+'AUBES POMPIGNANE'!P7+TASTAVIN!P7+'F. VILLON'!P7+AIGUELONGUE!P7</f>
        <v>6</v>
      </c>
      <c r="Q7" s="9">
        <f>HDV!Q7+MOSSON!Q7+'AUBES POMPIGNANE'!Q7+TASTAVIN!Q7+'F. VILLON'!Q7+AIGUELONGUE!Q7</f>
        <v>10</v>
      </c>
      <c r="R7" s="9">
        <f>HDV!R7+MOSSON!R7+'AUBES POMPIGNANE'!R7+TASTAVIN!R7+'F. VILLON'!R7+AIGUELONGUE!R7</f>
        <v>0</v>
      </c>
      <c r="S7" s="9">
        <f>HDV!S7+MOSSON!S7+'AUBES POMPIGNANE'!S7+TASTAVIN!S7+'F. VILLON'!S7+AIGUELONGUE!S7</f>
        <v>3</v>
      </c>
      <c r="T7" s="9">
        <f>HDV!T7+MOSSON!T7+'AUBES POMPIGNANE'!T7+TASTAVIN!T7+'F. VILLON'!T7+AIGUELONGUE!T7</f>
        <v>22</v>
      </c>
      <c r="U7" s="9">
        <f>HDV!U7+MOSSON!U7+'AUBES POMPIGNANE'!U7+TASTAVIN!U7+'F. VILLON'!U7+AIGUELONGUE!U7</f>
        <v>2907</v>
      </c>
      <c r="V7" s="9">
        <f>HDV!V7+MOSSON!V7+'AUBES POMPIGNANE'!V7+TASTAVIN!V7+'F. VILLON'!V7+AIGUELONGUE!V7</f>
        <v>615</v>
      </c>
      <c r="W7" s="21">
        <f t="shared" si="0"/>
        <v>17625</v>
      </c>
      <c r="X7" s="21">
        <f t="shared" si="1"/>
        <v>13412</v>
      </c>
      <c r="Y7" s="21">
        <f t="shared" si="2"/>
        <v>1458</v>
      </c>
      <c r="Z7" s="21">
        <f t="shared" si="3"/>
        <v>342</v>
      </c>
      <c r="AA7" s="21">
        <f t="shared" si="4"/>
        <v>689</v>
      </c>
      <c r="AB7" s="21">
        <f t="shared" si="5"/>
        <v>1699</v>
      </c>
    </row>
    <row r="8" spans="1:28" x14ac:dyDescent="0.25">
      <c r="A8" s="30">
        <v>45108</v>
      </c>
      <c r="B8" s="9">
        <f>HDV!B8+MOSSON!B8+'AUBES POMPIGNANE'!B8+TASTAVIN!B8+'F. VILLON'!B8+AIGUELONGUE!B8</f>
        <v>15116</v>
      </c>
      <c r="C8" s="9">
        <f>HDV!C8+MOSSON!C8+'AUBES POMPIGNANE'!C8+TASTAVIN!C8+'F. VILLON'!C8+AIGUELONGUE!C8</f>
        <v>2874</v>
      </c>
      <c r="D8" s="9">
        <f>HDV!D8+MOSSON!D8+'AUBES POMPIGNANE'!D8+TASTAVIN!D8+'F. VILLON'!D8+AIGUELONGUE!D8</f>
        <v>3530</v>
      </c>
      <c r="E8" s="9">
        <f>HDV!E8+MOSSON!E8+'AUBES POMPIGNANE'!E8+TASTAVIN!E8+'F. VILLON'!E8+AIGUELONGUE!E8</f>
        <v>2524</v>
      </c>
      <c r="F8" s="9">
        <f>HDV!F8+MOSSON!F8+'AUBES POMPIGNANE'!F8+TASTAVIN!F8+'F. VILLON'!F8+AIGUELONGUE!F8</f>
        <v>2900</v>
      </c>
      <c r="G8" s="9">
        <f>HDV!G8+MOSSON!G8+'AUBES POMPIGNANE'!G8+TASTAVIN!G8+'F. VILLON'!G8+AIGUELONGUE!G8</f>
        <v>278</v>
      </c>
      <c r="H8" s="9">
        <f>HDV!H8+MOSSON!H8+'AUBES POMPIGNANE'!H8+TASTAVIN!H8+'F. VILLON'!H8+AIGUELONGUE!H8</f>
        <v>968</v>
      </c>
      <c r="I8" s="9">
        <f>HDV!I8+MOSSON!I8+'AUBES POMPIGNANE'!I8+TASTAVIN!I8+'F. VILLON'!I8+AIGUELONGUE!I8</f>
        <v>202</v>
      </c>
      <c r="J8" s="9">
        <f>HDV!J8+MOSSON!J8+'AUBES POMPIGNANE'!J8+TASTAVIN!J8+'F. VILLON'!J8+AIGUELONGUE!J8</f>
        <v>4</v>
      </c>
      <c r="K8" s="9">
        <f>HDV!K8+MOSSON!K8+'AUBES POMPIGNANE'!K8+TASTAVIN!K8+'F. VILLON'!K8+AIGUELONGUE!K8</f>
        <v>1308</v>
      </c>
      <c r="L8" s="9">
        <f>HDV!L8+MOSSON!L8+'AUBES POMPIGNANE'!L8+TASTAVIN!L8+'F. VILLON'!L8+AIGUELONGUE!L8</f>
        <v>33</v>
      </c>
      <c r="M8" s="9">
        <f>HDV!M8+MOSSON!M8+'AUBES POMPIGNANE'!M8+TASTAVIN!M8+'F. VILLON'!M8+AIGUELONGUE!M8</f>
        <v>118</v>
      </c>
      <c r="N8" s="9">
        <f>HDV!N8+MOSSON!N8+'AUBES POMPIGNANE'!N8+TASTAVIN!N8+'F. VILLON'!N8+AIGUELONGUE!N8</f>
        <v>159</v>
      </c>
      <c r="O8" s="9">
        <f>HDV!O8+MOSSON!O8+'AUBES POMPIGNANE'!O8+TASTAVIN!O8+'F. VILLON'!O8+AIGUELONGUE!O8</f>
        <v>66</v>
      </c>
      <c r="P8" s="9">
        <f>HDV!P8+MOSSON!P8+'AUBES POMPIGNANE'!P8+TASTAVIN!P8+'F. VILLON'!P8+AIGUELONGUE!P8</f>
        <v>5</v>
      </c>
      <c r="Q8" s="9">
        <f>HDV!Q8+MOSSON!Q8+'AUBES POMPIGNANE'!Q8+TASTAVIN!Q8+'F. VILLON'!Q8+AIGUELONGUE!Q8</f>
        <v>9</v>
      </c>
      <c r="R8" s="9">
        <f>HDV!R8+MOSSON!R8+'AUBES POMPIGNANE'!R8+TASTAVIN!R8+'F. VILLON'!R8+AIGUELONGUE!R8</f>
        <v>0</v>
      </c>
      <c r="S8" s="9">
        <f>HDV!S8+MOSSON!S8+'AUBES POMPIGNANE'!S8+TASTAVIN!S8+'F. VILLON'!S8+AIGUELONGUE!S8</f>
        <v>0</v>
      </c>
      <c r="T8" s="9">
        <f>HDV!T8+MOSSON!T8+'AUBES POMPIGNANE'!T8+TASTAVIN!T8+'F. VILLON'!T8+AIGUELONGUE!T8</f>
        <v>10</v>
      </c>
      <c r="U8" s="9">
        <f>HDV!U8+MOSSON!U8+'AUBES POMPIGNANE'!U8+TASTAVIN!U8+'F. VILLON'!U8+AIGUELONGUE!U8</f>
        <v>2584</v>
      </c>
      <c r="V8" s="9">
        <f>HDV!V8+MOSSON!V8+'AUBES POMPIGNANE'!V8+TASTAVIN!V8+'F. VILLON'!V8+AIGUELONGUE!V8</f>
        <v>724</v>
      </c>
      <c r="W8" s="21">
        <f t="shared" si="0"/>
        <v>15712</v>
      </c>
      <c r="X8" s="21">
        <f t="shared" si="1"/>
        <v>11828</v>
      </c>
      <c r="Y8" s="21">
        <f t="shared" si="2"/>
        <v>1308</v>
      </c>
      <c r="Z8" s="21">
        <f t="shared" si="3"/>
        <v>277</v>
      </c>
      <c r="AA8" s="21">
        <f t="shared" si="4"/>
        <v>757</v>
      </c>
      <c r="AB8" s="21">
        <f t="shared" si="5"/>
        <v>1532</v>
      </c>
    </row>
    <row r="9" spans="1:28" x14ac:dyDescent="0.25">
      <c r="A9" s="30">
        <v>45139</v>
      </c>
      <c r="B9" s="9">
        <f>HDV!B9+MOSSON!B9+'AUBES POMPIGNANE'!B9+TASTAVIN!B9+'F. VILLON'!B9+AIGUELONGUE!B9</f>
        <v>15716</v>
      </c>
      <c r="C9" s="9">
        <f>HDV!C9+MOSSON!C9+'AUBES POMPIGNANE'!C9+TASTAVIN!C9+'F. VILLON'!C9+AIGUELONGUE!C9</f>
        <v>3312</v>
      </c>
      <c r="D9" s="9">
        <f>HDV!D9+MOSSON!D9+'AUBES POMPIGNANE'!D9+TASTAVIN!D9+'F. VILLON'!D9+AIGUELONGUE!D9</f>
        <v>3824</v>
      </c>
      <c r="E9" s="9">
        <f>HDV!E9+MOSSON!E9+'AUBES POMPIGNANE'!E9+TASTAVIN!E9+'F. VILLON'!E9+AIGUELONGUE!E9</f>
        <v>2874</v>
      </c>
      <c r="F9" s="9">
        <f>HDV!F9+MOSSON!F9+'AUBES POMPIGNANE'!F9+TASTAVIN!F9+'F. VILLON'!F9+AIGUELONGUE!F9</f>
        <v>3760</v>
      </c>
      <c r="G9" s="9">
        <f>HDV!G9+MOSSON!G9+'AUBES POMPIGNANE'!G9+TASTAVIN!G9+'F. VILLON'!G9+AIGUELONGUE!G9</f>
        <v>150</v>
      </c>
      <c r="H9" s="9">
        <f>HDV!H9+MOSSON!H9+'AUBES POMPIGNANE'!H9+TASTAVIN!H9+'F. VILLON'!H9+AIGUELONGUE!H9</f>
        <v>614</v>
      </c>
      <c r="I9" s="9">
        <f>HDV!I9+MOSSON!I9+'AUBES POMPIGNANE'!I9+TASTAVIN!I9+'F. VILLON'!I9+AIGUELONGUE!I9</f>
        <v>183</v>
      </c>
      <c r="J9" s="9">
        <f>HDV!J9+MOSSON!J9+'AUBES POMPIGNANE'!J9+TASTAVIN!J9+'F. VILLON'!J9+AIGUELONGUE!J9</f>
        <v>8</v>
      </c>
      <c r="K9" s="9">
        <f>HDV!K9+MOSSON!K9+'AUBES POMPIGNANE'!K9+TASTAVIN!K9+'F. VILLON'!K9+AIGUELONGUE!K9</f>
        <v>790</v>
      </c>
      <c r="L9" s="9">
        <f>HDV!L9+MOSSON!L9+'AUBES POMPIGNANE'!L9+TASTAVIN!L9+'F. VILLON'!L9+AIGUELONGUE!L9</f>
        <v>71</v>
      </c>
      <c r="M9" s="9">
        <f>HDV!M9+MOSSON!M9+'AUBES POMPIGNANE'!M9+TASTAVIN!M9+'F. VILLON'!M9+AIGUELONGUE!M9</f>
        <v>129</v>
      </c>
      <c r="N9" s="9">
        <f>HDV!N9+MOSSON!N9+'AUBES POMPIGNANE'!N9+TASTAVIN!N9+'F. VILLON'!N9+AIGUELONGUE!N9</f>
        <v>111</v>
      </c>
      <c r="O9" s="9">
        <f>HDV!O9+MOSSON!O9+'AUBES POMPIGNANE'!O9+TASTAVIN!O9+'F. VILLON'!O9+AIGUELONGUE!O9</f>
        <v>47</v>
      </c>
      <c r="P9" s="9">
        <f>HDV!P9+MOSSON!P9+'AUBES POMPIGNANE'!P9+TASTAVIN!P9+'F. VILLON'!P9+AIGUELONGUE!P9</f>
        <v>4</v>
      </c>
      <c r="Q9" s="9">
        <f>HDV!Q9+MOSSON!Q9+'AUBES POMPIGNANE'!Q9+TASTAVIN!Q9+'F. VILLON'!Q9+AIGUELONGUE!Q9</f>
        <v>4</v>
      </c>
      <c r="R9" s="9">
        <f>HDV!R9+MOSSON!R9+'AUBES POMPIGNANE'!R9+TASTAVIN!R9+'F. VILLON'!R9+AIGUELONGUE!R9</f>
        <v>0</v>
      </c>
      <c r="S9" s="9">
        <f>HDV!S9+MOSSON!S9+'AUBES POMPIGNANE'!S9+TASTAVIN!S9+'F. VILLON'!S9+AIGUELONGUE!S9</f>
        <v>1</v>
      </c>
      <c r="T9" s="9">
        <f>HDV!T9+MOSSON!T9+'AUBES POMPIGNANE'!T9+TASTAVIN!T9+'F. VILLON'!T9+AIGUELONGUE!T9</f>
        <v>6</v>
      </c>
      <c r="U9" s="9">
        <f>HDV!U9+MOSSON!U9+'AUBES POMPIGNANE'!U9+TASTAVIN!U9+'F. VILLON'!U9+AIGUELONGUE!U9</f>
        <v>2607</v>
      </c>
      <c r="V9" s="9">
        <f>HDV!V9+MOSSON!V9+'AUBES POMPIGNANE'!V9+TASTAVIN!V9+'F. VILLON'!V9+AIGUELONGUE!V9</f>
        <v>882</v>
      </c>
      <c r="W9" s="21">
        <f t="shared" si="0"/>
        <v>16770</v>
      </c>
      <c r="X9" s="21">
        <f t="shared" si="1"/>
        <v>13770</v>
      </c>
      <c r="Y9" s="21">
        <f t="shared" si="2"/>
        <v>790</v>
      </c>
      <c r="Z9" s="21">
        <f t="shared" si="3"/>
        <v>240</v>
      </c>
      <c r="AA9" s="21">
        <f t="shared" si="4"/>
        <v>953</v>
      </c>
      <c r="AB9" s="21">
        <f t="shared" si="5"/>
        <v>1010</v>
      </c>
    </row>
    <row r="10" spans="1:28" x14ac:dyDescent="0.25">
      <c r="A10" s="30">
        <v>45170</v>
      </c>
      <c r="B10" s="9">
        <f>HDV!B10+MOSSON!B10+'AUBES POMPIGNANE'!B10+TASTAVIN!B10+'F. VILLON'!B10+AIGUELONGUE!B10</f>
        <v>15688</v>
      </c>
      <c r="C10" s="9">
        <f>HDV!C10+MOSSON!C10+'AUBES POMPIGNANE'!C10+TASTAVIN!C10+'F. VILLON'!C10+AIGUELONGUE!C10</f>
        <v>3034</v>
      </c>
      <c r="D10" s="9">
        <f>HDV!D10+MOSSON!D10+'AUBES POMPIGNANE'!D10+TASTAVIN!D10+'F. VILLON'!D10+AIGUELONGUE!D10</f>
        <v>3525</v>
      </c>
      <c r="E10" s="9">
        <f>HDV!E10+MOSSON!E10+'AUBES POMPIGNANE'!E10+TASTAVIN!E10+'F. VILLON'!E10+AIGUELONGUE!E10</f>
        <v>2757</v>
      </c>
      <c r="F10" s="9">
        <f>HDV!F10+MOSSON!F10+'AUBES POMPIGNANE'!F10+TASTAVIN!F10+'F. VILLON'!F10+AIGUELONGUE!F10</f>
        <v>3897</v>
      </c>
      <c r="G10" s="9">
        <f>HDV!G10+MOSSON!G10+'AUBES POMPIGNANE'!G10+TASTAVIN!G10+'F. VILLON'!G10+AIGUELONGUE!G10</f>
        <v>240</v>
      </c>
      <c r="H10" s="9">
        <f>HDV!H10+MOSSON!H10+'AUBES POMPIGNANE'!H10+TASTAVIN!H10+'F. VILLON'!H10+AIGUELONGUE!H10</f>
        <v>573</v>
      </c>
      <c r="I10" s="9">
        <f>HDV!I10+MOSSON!I10+'AUBES POMPIGNANE'!I10+TASTAVIN!I10+'F. VILLON'!I10+AIGUELONGUE!I10</f>
        <v>242</v>
      </c>
      <c r="J10" s="9">
        <f>HDV!J10+MOSSON!J10+'AUBES POMPIGNANE'!J10+TASTAVIN!J10+'F. VILLON'!J10+AIGUELONGUE!J10</f>
        <v>6</v>
      </c>
      <c r="K10" s="9">
        <f>HDV!K10+MOSSON!K10+'AUBES POMPIGNANE'!K10+TASTAVIN!K10+'F. VILLON'!K10+AIGUELONGUE!K10</f>
        <v>1491</v>
      </c>
      <c r="L10" s="9">
        <f>HDV!L10+MOSSON!L10+'AUBES POMPIGNANE'!L10+TASTAVIN!L10+'F. VILLON'!L10+AIGUELONGUE!L10</f>
        <v>97</v>
      </c>
      <c r="M10" s="9">
        <f>HDV!M10+MOSSON!M10+'AUBES POMPIGNANE'!M10+TASTAVIN!M10+'F. VILLON'!M10+AIGUELONGUE!M10</f>
        <v>135</v>
      </c>
      <c r="N10" s="9">
        <f>HDV!N10+MOSSON!N10+'AUBES POMPIGNANE'!N10+TASTAVIN!N10+'F. VILLON'!N10+AIGUELONGUE!N10</f>
        <v>130</v>
      </c>
      <c r="O10" s="9">
        <f>HDV!O10+MOSSON!O10+'AUBES POMPIGNANE'!O10+TASTAVIN!O10+'F. VILLON'!O10+AIGUELONGUE!O10</f>
        <v>54</v>
      </c>
      <c r="P10" s="9">
        <f>HDV!P10+MOSSON!P10+'AUBES POMPIGNANE'!P10+TASTAVIN!P10+'F. VILLON'!P10+AIGUELONGUE!P10</f>
        <v>3</v>
      </c>
      <c r="Q10" s="9">
        <f>HDV!Q10+MOSSON!Q10+'AUBES POMPIGNANE'!Q10+TASTAVIN!Q10+'F. VILLON'!Q10+AIGUELONGUE!Q10</f>
        <v>9</v>
      </c>
      <c r="R10" s="9">
        <f>HDV!R10+MOSSON!R10+'AUBES POMPIGNANE'!R10+TASTAVIN!R10+'F. VILLON'!R10+AIGUELONGUE!R10</f>
        <v>0</v>
      </c>
      <c r="S10" s="9">
        <f>HDV!S10+MOSSON!S10+'AUBES POMPIGNANE'!S10+TASTAVIN!S10+'F. VILLON'!S10+AIGUELONGUE!S10</f>
        <v>5</v>
      </c>
      <c r="T10" s="9">
        <f>HDV!T10+MOSSON!T10+'AUBES POMPIGNANE'!T10+TASTAVIN!T10+'F. VILLON'!T10+AIGUELONGUE!T10</f>
        <v>19</v>
      </c>
      <c r="U10" s="9">
        <f>HDV!U10+MOSSON!U10+'AUBES POMPIGNANE'!U10+TASTAVIN!U10+'F. VILLON'!U10+AIGUELONGUE!U10</f>
        <v>3300</v>
      </c>
      <c r="V10" s="9">
        <f>HDV!V10+MOSSON!V10+'AUBES POMPIGNANE'!V10+TASTAVIN!V10+'F. VILLON'!V10+AIGUELONGUE!V10</f>
        <v>12</v>
      </c>
      <c r="W10" s="21">
        <f t="shared" si="0"/>
        <v>16229</v>
      </c>
      <c r="X10" s="21">
        <f t="shared" si="1"/>
        <v>13213</v>
      </c>
      <c r="Y10" s="21">
        <f t="shared" si="2"/>
        <v>1491</v>
      </c>
      <c r="Z10" s="21">
        <f t="shared" si="3"/>
        <v>265</v>
      </c>
      <c r="AA10" s="21">
        <f t="shared" si="4"/>
        <v>109</v>
      </c>
      <c r="AB10" s="21">
        <f t="shared" si="5"/>
        <v>1127</v>
      </c>
    </row>
    <row r="11" spans="1:28" x14ac:dyDescent="0.25">
      <c r="A11" s="30">
        <v>45200</v>
      </c>
      <c r="B11" s="9">
        <f>HDV!B11+MOSSON!B11+'AUBES POMPIGNANE'!B11+TASTAVIN!B11+'F. VILLON'!B11+AIGUELONGUE!B11</f>
        <v>14517</v>
      </c>
      <c r="C11" s="9">
        <f>HDV!C11+MOSSON!C11+'AUBES POMPIGNANE'!C11+TASTAVIN!C11+'F. VILLON'!C11+AIGUELONGUE!C11</f>
        <v>2913</v>
      </c>
      <c r="D11" s="9">
        <f>HDV!D11+MOSSON!D11+'AUBES POMPIGNANE'!D11+TASTAVIN!D11+'F. VILLON'!D11+AIGUELONGUE!D11</f>
        <v>3026</v>
      </c>
      <c r="E11" s="9">
        <f>HDV!E11+MOSSON!E11+'AUBES POMPIGNANE'!E11+TASTAVIN!E11+'F. VILLON'!E11+AIGUELONGUE!E11</f>
        <v>2671</v>
      </c>
      <c r="F11" s="9">
        <f>HDV!F11+MOSSON!F11+'AUBES POMPIGNANE'!F11+TASTAVIN!F11+'F. VILLON'!F11+AIGUELONGUE!F11</f>
        <v>3162</v>
      </c>
      <c r="G11" s="9">
        <f>HDV!G11+MOSSON!G11+'AUBES POMPIGNANE'!G11+TASTAVIN!G11+'F. VILLON'!G11+AIGUELONGUE!G11</f>
        <v>256</v>
      </c>
      <c r="H11" s="9">
        <f>HDV!H11+MOSSON!H11+'AUBES POMPIGNANE'!H11+TASTAVIN!H11+'F. VILLON'!H11+AIGUELONGUE!H11</f>
        <v>539</v>
      </c>
      <c r="I11" s="9">
        <f>HDV!I11+MOSSON!I11+'AUBES POMPIGNANE'!I11+TASTAVIN!I11+'F. VILLON'!I11+AIGUELONGUE!I11</f>
        <v>291</v>
      </c>
      <c r="J11" s="9">
        <f>HDV!J11+MOSSON!J11+'AUBES POMPIGNANE'!J11+TASTAVIN!J11+'F. VILLON'!J11+AIGUELONGUE!J11</f>
        <v>17</v>
      </c>
      <c r="K11" s="9">
        <f>HDV!K11+MOSSON!K11+'AUBES POMPIGNANE'!K11+TASTAVIN!K11+'F. VILLON'!K11+AIGUELONGUE!K11</f>
        <v>1322</v>
      </c>
      <c r="L11" s="9">
        <f>HDV!L11+MOSSON!L11+'AUBES POMPIGNANE'!L11+TASTAVIN!L11+'F. VILLON'!L11+AIGUELONGUE!L11</f>
        <v>213</v>
      </c>
      <c r="M11" s="9">
        <f>HDV!M11+MOSSON!M11+'AUBES POMPIGNANE'!M11+TASTAVIN!M11+'F. VILLON'!M11+AIGUELONGUE!M11</f>
        <v>118</v>
      </c>
      <c r="N11" s="9">
        <f>HDV!N11+MOSSON!N11+'AUBES POMPIGNANE'!N11+TASTAVIN!N11+'F. VILLON'!N11+AIGUELONGUE!N11</f>
        <v>114</v>
      </c>
      <c r="O11" s="9">
        <f>HDV!O11+MOSSON!O11+'AUBES POMPIGNANE'!O11+TASTAVIN!O11+'F. VILLON'!O11+AIGUELONGUE!O11</f>
        <v>59</v>
      </c>
      <c r="P11" s="9">
        <f>HDV!P11+MOSSON!P11+'AUBES POMPIGNANE'!P11+TASTAVIN!P11+'F. VILLON'!P11+AIGUELONGUE!P11</f>
        <v>11</v>
      </c>
      <c r="Q11" s="9">
        <f>HDV!Q11+MOSSON!Q11+'AUBES POMPIGNANE'!Q11+TASTAVIN!Q11+'F. VILLON'!Q11+AIGUELONGUE!Q11</f>
        <v>11</v>
      </c>
      <c r="R11" s="9">
        <f>HDV!R11+MOSSON!R11+'AUBES POMPIGNANE'!R11+TASTAVIN!R11+'F. VILLON'!R11+AIGUELONGUE!R11</f>
        <v>1</v>
      </c>
      <c r="S11" s="9">
        <f>HDV!S11+MOSSON!S11+'AUBES POMPIGNANE'!S11+TASTAVIN!S11+'F. VILLON'!S11+AIGUELONGUE!S11</f>
        <v>1</v>
      </c>
      <c r="T11" s="9">
        <f>HDV!T11+MOSSON!T11+'AUBES POMPIGNANE'!T11+TASTAVIN!T11+'F. VILLON'!T11+AIGUELONGUE!T11</f>
        <v>13</v>
      </c>
      <c r="U11" s="9">
        <f>HDV!U11+MOSSON!U11+'AUBES POMPIGNANE'!U11+TASTAVIN!U11+'F. VILLON'!U11+AIGUELONGUE!U11</f>
        <v>2621</v>
      </c>
      <c r="V11" s="9">
        <f>HDV!V11+MOSSON!V11+'AUBES POMPIGNANE'!V11+TASTAVIN!V11+'F. VILLON'!V11+AIGUELONGUE!V11</f>
        <v>9</v>
      </c>
      <c r="W11" s="21">
        <f t="shared" si="0"/>
        <v>14747</v>
      </c>
      <c r="X11" s="21">
        <f t="shared" si="1"/>
        <v>11772</v>
      </c>
      <c r="Y11" s="21">
        <f t="shared" si="2"/>
        <v>1322</v>
      </c>
      <c r="Z11" s="21">
        <f t="shared" si="3"/>
        <v>232</v>
      </c>
      <c r="AA11" s="21">
        <f t="shared" si="4"/>
        <v>222</v>
      </c>
      <c r="AB11" s="21">
        <f t="shared" si="5"/>
        <v>1184</v>
      </c>
    </row>
    <row r="12" spans="1:28" x14ac:dyDescent="0.25">
      <c r="A12" s="30">
        <v>45231</v>
      </c>
      <c r="B12" s="9">
        <f>HDV!B12+MOSSON!B12+'AUBES POMPIGNANE'!B12+TASTAVIN!B12+'F. VILLON'!B12+AIGUELONGUE!B12</f>
        <v>14321</v>
      </c>
      <c r="C12" s="9">
        <f>HDV!C12+MOSSON!C12+'AUBES POMPIGNANE'!C12+TASTAVIN!C12+'F. VILLON'!C12+AIGUELONGUE!C12</f>
        <v>2928</v>
      </c>
      <c r="D12" s="9">
        <f>HDV!D12+MOSSON!D12+'AUBES POMPIGNANE'!D12+TASTAVIN!D12+'F. VILLON'!D12+AIGUELONGUE!D12</f>
        <v>2864</v>
      </c>
      <c r="E12" s="9">
        <f>HDV!E12+MOSSON!E12+'AUBES POMPIGNANE'!E12+TASTAVIN!E12+'F. VILLON'!E12+AIGUELONGUE!E12</f>
        <v>2497</v>
      </c>
      <c r="F12" s="9">
        <f>HDV!F12+MOSSON!F12+'AUBES POMPIGNANE'!F12+TASTAVIN!F12+'F. VILLON'!F12+AIGUELONGUE!F12</f>
        <v>2487</v>
      </c>
      <c r="G12" s="9">
        <f>HDV!G12+MOSSON!G12+'AUBES POMPIGNANE'!G12+TASTAVIN!G12+'F. VILLON'!G12+AIGUELONGUE!G12</f>
        <v>261</v>
      </c>
      <c r="H12" s="9">
        <f>HDV!H12+MOSSON!H12+'AUBES POMPIGNANE'!H12+TASTAVIN!H12+'F. VILLON'!H12+AIGUELONGUE!H12</f>
        <v>581</v>
      </c>
      <c r="I12" s="9">
        <f>HDV!I12+MOSSON!I12+'AUBES POMPIGNANE'!I12+TASTAVIN!I12+'F. VILLON'!I12+AIGUELONGUE!I12</f>
        <v>462</v>
      </c>
      <c r="J12" s="9">
        <f>HDV!J12+MOSSON!J12+'AUBES POMPIGNANE'!J12+TASTAVIN!J12+'F. VILLON'!J12+AIGUELONGUE!J12</f>
        <v>19</v>
      </c>
      <c r="K12" s="9">
        <f>HDV!K12+MOSSON!K12+'AUBES POMPIGNANE'!K12+TASTAVIN!K12+'F. VILLON'!K12+AIGUELONGUE!K12</f>
        <v>1169</v>
      </c>
      <c r="L12" s="9">
        <f>HDV!L12+MOSSON!L12+'AUBES POMPIGNANE'!L12+TASTAVIN!L12+'F. VILLON'!L12+AIGUELONGUE!L12</f>
        <v>37</v>
      </c>
      <c r="M12" s="9">
        <f>HDV!M12+MOSSON!M12+'AUBES POMPIGNANE'!M12+TASTAVIN!M12+'F. VILLON'!M12+AIGUELONGUE!M12</f>
        <v>106</v>
      </c>
      <c r="N12" s="9">
        <f>HDV!N12+MOSSON!N12+'AUBES POMPIGNANE'!N12+TASTAVIN!N12+'F. VILLON'!N12+AIGUELONGUE!N12</f>
        <v>116</v>
      </c>
      <c r="O12" s="9">
        <f>HDV!O12+MOSSON!O12+'AUBES POMPIGNANE'!O12+TASTAVIN!O12+'F. VILLON'!O12+AIGUELONGUE!O12</f>
        <v>51</v>
      </c>
      <c r="P12" s="9">
        <f>HDV!P12+MOSSON!P12+'AUBES POMPIGNANE'!P12+TASTAVIN!P12+'F. VILLON'!P12+AIGUELONGUE!P12</f>
        <v>4</v>
      </c>
      <c r="Q12" s="9">
        <f>HDV!Q12+MOSSON!Q12+'AUBES POMPIGNANE'!Q12+TASTAVIN!Q12+'F. VILLON'!Q12+AIGUELONGUE!Q12</f>
        <v>9</v>
      </c>
      <c r="R12" s="9">
        <f>HDV!R12+MOSSON!R12+'AUBES POMPIGNANE'!R12+TASTAVIN!R12+'F. VILLON'!R12+AIGUELONGUE!R12</f>
        <v>0</v>
      </c>
      <c r="S12" s="9">
        <f>HDV!S12+MOSSON!S12+'AUBES POMPIGNANE'!S12+TASTAVIN!S12+'F. VILLON'!S12+AIGUELONGUE!S12</f>
        <v>4</v>
      </c>
      <c r="T12" s="9">
        <f>HDV!T12+MOSSON!T12+'AUBES POMPIGNANE'!T12+TASTAVIN!T12+'F. VILLON'!T12+AIGUELONGUE!T12</f>
        <v>38</v>
      </c>
      <c r="U12" s="9">
        <f>HDV!U12+MOSSON!U12+'AUBES POMPIGNANE'!U12+TASTAVIN!U12+'F. VILLON'!U12+AIGUELONGUE!U12</f>
        <v>2552</v>
      </c>
      <c r="V12" s="9">
        <f>HDV!V12+MOSSON!V12+'AUBES POMPIGNANE'!V12+TASTAVIN!V12+'F. VILLON'!V12+AIGUELONGUE!V12</f>
        <v>581</v>
      </c>
      <c r="W12" s="21">
        <f t="shared" si="0"/>
        <v>14214</v>
      </c>
      <c r="X12" s="21">
        <f t="shared" si="1"/>
        <v>10776</v>
      </c>
      <c r="Y12" s="21">
        <f t="shared" si="2"/>
        <v>1169</v>
      </c>
      <c r="Z12" s="21">
        <f t="shared" si="3"/>
        <v>222</v>
      </c>
      <c r="AA12" s="21">
        <f t="shared" si="4"/>
        <v>618</v>
      </c>
      <c r="AB12" s="21">
        <f t="shared" si="5"/>
        <v>1387</v>
      </c>
    </row>
    <row r="13" spans="1:28" x14ac:dyDescent="0.25">
      <c r="A13" s="30">
        <v>45261</v>
      </c>
      <c r="B13" s="9">
        <f>HDV!B13+MOSSON!B13+'AUBES POMPIGNANE'!B13+TASTAVIN!B13+'F. VILLON'!B13+AIGUELONGUE!B13</f>
        <v>12842</v>
      </c>
      <c r="C13" s="9">
        <f>HDV!C13+MOSSON!C13+'AUBES POMPIGNANE'!C13+TASTAVIN!C13+'F. VILLON'!C13+AIGUELONGUE!C13</f>
        <v>2490</v>
      </c>
      <c r="D13" s="9">
        <f>HDV!D13+MOSSON!D13+'AUBES POMPIGNANE'!D13+TASTAVIN!D13+'F. VILLON'!D13+AIGUELONGUE!D13</f>
        <v>2922</v>
      </c>
      <c r="E13" s="9">
        <f>HDV!E13+MOSSON!E13+'AUBES POMPIGNANE'!E13+TASTAVIN!E13+'F. VILLON'!E13+AIGUELONGUE!E13</f>
        <v>2277</v>
      </c>
      <c r="F13" s="9">
        <f>HDV!F13+MOSSON!F13+'AUBES POMPIGNANE'!F13+TASTAVIN!F13+'F. VILLON'!F13+AIGUELONGUE!F13</f>
        <v>2539</v>
      </c>
      <c r="G13" s="9">
        <f>HDV!G13+MOSSON!G13+'AUBES POMPIGNANE'!G13+TASTAVIN!G13+'F. VILLON'!G13+AIGUELONGUE!G13</f>
        <v>205</v>
      </c>
      <c r="H13" s="9">
        <f>HDV!H13+MOSSON!H13+'AUBES POMPIGNANE'!H13+TASTAVIN!H13+'F. VILLON'!H13+AIGUELONGUE!H13</f>
        <v>491</v>
      </c>
      <c r="I13" s="9">
        <f>HDV!I13+MOSSON!I13+'AUBES POMPIGNANE'!I13+TASTAVIN!I13+'F. VILLON'!I13+AIGUELONGUE!I13</f>
        <v>342</v>
      </c>
      <c r="J13" s="9">
        <f>HDV!J13+MOSSON!J13+'AUBES POMPIGNANE'!J13+TASTAVIN!J13+'F. VILLON'!J13+AIGUELONGUE!J13</f>
        <v>19</v>
      </c>
      <c r="K13" s="9">
        <f>HDV!K13+MOSSON!K13+'AUBES POMPIGNANE'!K13+TASTAVIN!K13+'F. VILLON'!K13+AIGUELONGUE!K13</f>
        <v>1162</v>
      </c>
      <c r="L13" s="9">
        <f>HDV!L13+MOSSON!L13+'AUBES POMPIGNANE'!L13+TASTAVIN!L13+'F. VILLON'!L13+AIGUELONGUE!L13</f>
        <v>184</v>
      </c>
      <c r="M13" s="9">
        <f>HDV!M13+MOSSON!M13+'AUBES POMPIGNANE'!M13+TASTAVIN!M13+'F. VILLON'!M13+AIGUELONGUE!M13</f>
        <v>93</v>
      </c>
      <c r="N13" s="9">
        <f>HDV!N13+MOSSON!N13+'AUBES POMPIGNANE'!N13+TASTAVIN!N13+'F. VILLON'!N13+AIGUELONGUE!N13</f>
        <v>92</v>
      </c>
      <c r="O13" s="9">
        <f>HDV!O13+MOSSON!O13+'AUBES POMPIGNANE'!O13+TASTAVIN!O13+'F. VILLON'!O13+AIGUELONGUE!O13</f>
        <v>0</v>
      </c>
      <c r="P13" s="9">
        <f>HDV!P13+MOSSON!P13+'AUBES POMPIGNANE'!P13+TASTAVIN!P13+'F. VILLON'!P13+AIGUELONGUE!P13</f>
        <v>5</v>
      </c>
      <c r="Q13" s="9">
        <f>HDV!Q13+MOSSON!Q13+'AUBES POMPIGNANE'!Q13+TASTAVIN!Q13+'F. VILLON'!Q13+AIGUELONGUE!Q13</f>
        <v>13</v>
      </c>
      <c r="R13" s="9">
        <f>HDV!R13+MOSSON!R13+'AUBES POMPIGNANE'!R13+TASTAVIN!R13+'F. VILLON'!R13+AIGUELONGUE!R13</f>
        <v>1</v>
      </c>
      <c r="S13" s="9">
        <f>HDV!S13+MOSSON!S13+'AUBES POMPIGNANE'!S13+TASTAVIN!S13+'F. VILLON'!S13+AIGUELONGUE!S13</f>
        <v>2</v>
      </c>
      <c r="T13" s="9">
        <f>HDV!T13+MOSSON!T13+'AUBES POMPIGNANE'!T13+TASTAVIN!T13+'F. VILLON'!T13+AIGUELONGUE!T13</f>
        <v>8</v>
      </c>
      <c r="U13" s="9">
        <f>HDV!U13+MOSSON!U13+'AUBES POMPIGNANE'!U13+TASTAVIN!U13+'F. VILLON'!U13+AIGUELONGUE!U13</f>
        <v>2046</v>
      </c>
      <c r="V13" s="9">
        <f>HDV!V13+MOSSON!V13+'AUBES POMPIGNANE'!V13+TASTAVIN!V13+'F. VILLON'!V13+AIGUELONGUE!V13</f>
        <v>475</v>
      </c>
      <c r="W13" s="21">
        <f t="shared" si="0"/>
        <v>13320</v>
      </c>
      <c r="X13" s="21">
        <f t="shared" si="1"/>
        <v>10228</v>
      </c>
      <c r="Y13" s="21">
        <f t="shared" si="2"/>
        <v>1162</v>
      </c>
      <c r="Z13" s="21">
        <f t="shared" si="3"/>
        <v>185</v>
      </c>
      <c r="AA13" s="21">
        <f t="shared" si="4"/>
        <v>659</v>
      </c>
      <c r="AB13" s="21">
        <f t="shared" si="5"/>
        <v>1075</v>
      </c>
    </row>
    <row r="14" spans="1:28" x14ac:dyDescent="0.25">
      <c r="A14" s="8" t="s">
        <v>67</v>
      </c>
      <c r="B14" s="11">
        <f t="shared" ref="B14:AB14" si="6">SUM(B2:B13)</f>
        <v>180779</v>
      </c>
      <c r="C14" s="11">
        <f t="shared" si="6"/>
        <v>37011</v>
      </c>
      <c r="D14" s="11">
        <f t="shared" si="6"/>
        <v>35304</v>
      </c>
      <c r="E14" s="11">
        <f t="shared" si="6"/>
        <v>35525</v>
      </c>
      <c r="F14" s="11">
        <f t="shared" si="6"/>
        <v>34652</v>
      </c>
      <c r="G14" s="11">
        <f t="shared" si="6"/>
        <v>4213</v>
      </c>
      <c r="H14" s="11">
        <f t="shared" si="6"/>
        <v>8615</v>
      </c>
      <c r="I14" s="11">
        <f t="shared" si="6"/>
        <v>3210</v>
      </c>
      <c r="J14" s="11">
        <f t="shared" si="6"/>
        <v>265</v>
      </c>
      <c r="K14" s="11">
        <f t="shared" si="6"/>
        <v>18067</v>
      </c>
      <c r="L14" s="11">
        <f t="shared" si="6"/>
        <v>1927</v>
      </c>
      <c r="M14" s="11">
        <f t="shared" si="6"/>
        <v>1726</v>
      </c>
      <c r="N14" s="11">
        <f t="shared" si="6"/>
        <v>1613</v>
      </c>
      <c r="O14" s="11">
        <f t="shared" si="6"/>
        <v>566</v>
      </c>
      <c r="P14" s="11">
        <f t="shared" si="6"/>
        <v>68</v>
      </c>
      <c r="Q14" s="11">
        <f t="shared" si="6"/>
        <v>119</v>
      </c>
      <c r="R14" s="11">
        <f t="shared" ref="R14:S14" si="7">SUM(R2:R13)</f>
        <v>22</v>
      </c>
      <c r="S14" s="11">
        <f t="shared" si="7"/>
        <v>26</v>
      </c>
      <c r="T14" s="11">
        <f t="shared" si="6"/>
        <v>207</v>
      </c>
      <c r="U14" s="11">
        <f t="shared" si="6"/>
        <v>34643</v>
      </c>
      <c r="V14" s="11">
        <f t="shared" si="6"/>
        <v>5666</v>
      </c>
      <c r="W14" s="11">
        <f t="shared" si="6"/>
        <v>188802</v>
      </c>
      <c r="X14" s="11">
        <f t="shared" si="6"/>
        <v>142492</v>
      </c>
      <c r="Y14" s="11">
        <f t="shared" si="6"/>
        <v>18067</v>
      </c>
      <c r="Z14" s="11">
        <f t="shared" si="6"/>
        <v>3339</v>
      </c>
      <c r="AA14" s="11">
        <f t="shared" si="6"/>
        <v>7593</v>
      </c>
      <c r="AB14" s="11">
        <f t="shared" si="6"/>
        <v>17056</v>
      </c>
    </row>
  </sheetData>
  <pageMargins left="0.7" right="0.7" top="0.75" bottom="0.75" header="0.3" footer="0.3"/>
  <pageSetup paperSize="8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AB6"/>
  <sheetViews>
    <sheetView zoomScale="85" zoomScaleNormal="85" workbookViewId="0">
      <pane xSplit="1" ySplit="1" topLeftCell="L2" activePane="bottomRight" state="frozen"/>
      <selection pane="topRight" activeCell="B1" sqref="B1"/>
      <selection pane="bottomLeft" activeCell="A2" sqref="A2"/>
      <selection pane="bottomRight" activeCell="W6" sqref="W6"/>
    </sheetView>
  </sheetViews>
  <sheetFormatPr baseColWidth="10" defaultColWidth="18" defaultRowHeight="15" x14ac:dyDescent="0.25"/>
  <cols>
    <col min="1" max="1" width="16.7109375" bestFit="1" customWidth="1"/>
    <col min="2" max="2" width="15.42578125" bestFit="1" customWidth="1"/>
    <col min="3" max="3" width="11.5703125" bestFit="1" customWidth="1"/>
    <col min="4" max="4" width="15.5703125" customWidth="1"/>
    <col min="5" max="5" width="11.5703125" bestFit="1" customWidth="1"/>
    <col min="6" max="6" width="9.7109375" bestFit="1" customWidth="1"/>
    <col min="7" max="7" width="15.7109375" bestFit="1" customWidth="1"/>
    <col min="8" max="8" width="11.5703125" bestFit="1" customWidth="1"/>
    <col min="9" max="9" width="15.7109375" bestFit="1" customWidth="1"/>
    <col min="10" max="10" width="10.42578125" bestFit="1" customWidth="1"/>
    <col min="11" max="11" width="15.42578125" bestFit="1" customWidth="1"/>
    <col min="12" max="12" width="10.42578125" bestFit="1" customWidth="1"/>
    <col min="13" max="14" width="11" bestFit="1" customWidth="1"/>
    <col min="15" max="15" width="14.28515625" bestFit="1" customWidth="1"/>
    <col min="16" max="16" width="12.28515625" bestFit="1" customWidth="1"/>
    <col min="17" max="17" width="7.5703125" bestFit="1" customWidth="1"/>
    <col min="18" max="18" width="10.5703125" customWidth="1"/>
    <col min="19" max="19" width="12.42578125" customWidth="1"/>
    <col min="20" max="20" width="14.5703125" customWidth="1"/>
    <col min="21" max="21" width="15.7109375" bestFit="1" customWidth="1"/>
    <col min="22" max="22" width="10.28515625" bestFit="1" customWidth="1"/>
    <col min="23" max="23" width="11" bestFit="1" customWidth="1"/>
    <col min="24" max="24" width="9.7109375" bestFit="1" customWidth="1"/>
    <col min="25" max="25" width="10.28515625" bestFit="1" customWidth="1"/>
    <col min="26" max="26" width="11" bestFit="1" customWidth="1"/>
    <col min="27" max="27" width="8.28515625" bestFit="1" customWidth="1"/>
    <col min="28" max="28" width="11.140625" customWidth="1"/>
  </cols>
  <sheetData>
    <row r="1" spans="1:28" s="27" customFormat="1" ht="60" x14ac:dyDescent="0.25">
      <c r="A1" s="25" t="s">
        <v>27</v>
      </c>
      <c r="B1" s="25" t="s">
        <v>1</v>
      </c>
      <c r="C1" s="25" t="s">
        <v>72</v>
      </c>
      <c r="D1" s="25" t="s">
        <v>2</v>
      </c>
      <c r="E1" s="25" t="s">
        <v>73</v>
      </c>
      <c r="F1" s="25" t="s">
        <v>3</v>
      </c>
      <c r="G1" s="25" t="s">
        <v>4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74</v>
      </c>
      <c r="N1" s="25" t="s">
        <v>10</v>
      </c>
      <c r="O1" s="25" t="s">
        <v>11</v>
      </c>
      <c r="P1" s="25" t="s">
        <v>12</v>
      </c>
      <c r="Q1" s="25" t="s">
        <v>13</v>
      </c>
      <c r="R1" s="25" t="s">
        <v>91</v>
      </c>
      <c r="S1" s="25" t="s">
        <v>92</v>
      </c>
      <c r="T1" s="25" t="s">
        <v>71</v>
      </c>
      <c r="U1" s="25" t="s">
        <v>14</v>
      </c>
      <c r="V1" s="25" t="s">
        <v>93</v>
      </c>
      <c r="W1" s="25" t="s">
        <v>15</v>
      </c>
      <c r="X1" s="25" t="s">
        <v>22</v>
      </c>
      <c r="Y1" s="25" t="s">
        <v>16</v>
      </c>
      <c r="Z1" s="25" t="s">
        <v>17</v>
      </c>
      <c r="AA1" s="25" t="s">
        <v>18</v>
      </c>
      <c r="AB1" s="25" t="s">
        <v>19</v>
      </c>
    </row>
    <row r="2" spans="1:28" x14ac:dyDescent="0.25">
      <c r="A2" s="30" t="s">
        <v>94</v>
      </c>
      <c r="B2" s="9">
        <f>'TOTAL VQ_MENSUEL'!B2+'TOTAL VQ_MENSUEL'!B3+'TOTAL VQ_MENSUEL'!B4</f>
        <v>47603</v>
      </c>
      <c r="C2" s="9">
        <f>'TOTAL VQ_MENSUEL'!C2+'TOTAL VQ_MENSUEL'!C3+'TOTAL VQ_MENSUEL'!C4</f>
        <v>9591</v>
      </c>
      <c r="D2" s="9">
        <f>'TOTAL VQ_MENSUEL'!D2+'TOTAL VQ_MENSUEL'!D3+'TOTAL VQ_MENSUEL'!D4</f>
        <v>7198</v>
      </c>
      <c r="E2" s="9">
        <f>'TOTAL VQ_MENSUEL'!E2+'TOTAL VQ_MENSUEL'!E3+'TOTAL VQ_MENSUEL'!E4</f>
        <v>10638</v>
      </c>
      <c r="F2" s="9">
        <f>'TOTAL VQ_MENSUEL'!F2+'TOTAL VQ_MENSUEL'!F3+'TOTAL VQ_MENSUEL'!F4</f>
        <v>7728</v>
      </c>
      <c r="G2" s="9">
        <f>'TOTAL VQ_MENSUEL'!G2+'TOTAL VQ_MENSUEL'!G3+'TOTAL VQ_MENSUEL'!G4</f>
        <v>1568</v>
      </c>
      <c r="H2" s="9">
        <f>'TOTAL VQ_MENSUEL'!H2+'TOTAL VQ_MENSUEL'!H3+'TOTAL VQ_MENSUEL'!H4</f>
        <v>2586</v>
      </c>
      <c r="I2" s="9">
        <f>'TOTAL VQ_MENSUEL'!I2+'TOTAL VQ_MENSUEL'!I3+'TOTAL VQ_MENSUEL'!I4</f>
        <v>754</v>
      </c>
      <c r="J2" s="9">
        <f>'TOTAL VQ_MENSUEL'!J2+'TOTAL VQ_MENSUEL'!J3+'TOTAL VQ_MENSUEL'!J4</f>
        <v>153</v>
      </c>
      <c r="K2" s="9">
        <f>'TOTAL VQ_MENSUEL'!K2+'TOTAL VQ_MENSUEL'!K3+'TOTAL VQ_MENSUEL'!K4</f>
        <v>5818</v>
      </c>
      <c r="L2" s="9">
        <f>'TOTAL VQ_MENSUEL'!L2+'TOTAL VQ_MENSUEL'!L3+'TOTAL VQ_MENSUEL'!L4</f>
        <v>906</v>
      </c>
      <c r="M2" s="9">
        <f>'TOTAL VQ_MENSUEL'!M2+'TOTAL VQ_MENSUEL'!M3+'TOTAL VQ_MENSUEL'!M4</f>
        <v>556</v>
      </c>
      <c r="N2" s="9">
        <f>'TOTAL VQ_MENSUEL'!N2+'TOTAL VQ_MENSUEL'!N3+'TOTAL VQ_MENSUEL'!N4</f>
        <v>440</v>
      </c>
      <c r="O2" s="9">
        <f>'TOTAL VQ_MENSUEL'!O2+'TOTAL VQ_MENSUEL'!O3+'TOTAL VQ_MENSUEL'!O4</f>
        <v>126</v>
      </c>
      <c r="P2" s="9">
        <f>'TOTAL VQ_MENSUEL'!P2+'TOTAL VQ_MENSUEL'!P3+'TOTAL VQ_MENSUEL'!P4</f>
        <v>18</v>
      </c>
      <c r="Q2" s="9">
        <f>'TOTAL VQ_MENSUEL'!Q2+'TOTAL VQ_MENSUEL'!Q3+'TOTAL VQ_MENSUEL'!Q4</f>
        <v>38</v>
      </c>
      <c r="R2" s="9">
        <f>'TOTAL VQ_MENSUEL'!R2+'TOTAL VQ_MENSUEL'!R3+'TOTAL VQ_MENSUEL'!R4</f>
        <v>16</v>
      </c>
      <c r="S2" s="9">
        <f>'TOTAL VQ_MENSUEL'!S2+'TOTAL VQ_MENSUEL'!S3+'TOTAL VQ_MENSUEL'!S4</f>
        <v>2</v>
      </c>
      <c r="T2" s="9">
        <f>'TOTAL VQ_MENSUEL'!T2+'TOTAL VQ_MENSUEL'!T3+'TOTAL VQ_MENSUEL'!T4</f>
        <v>67</v>
      </c>
      <c r="U2" s="9">
        <f>'TOTAL VQ_MENSUEL'!U2+'TOTAL VQ_MENSUEL'!U3+'TOTAL VQ_MENSUEL'!U4</f>
        <v>10589</v>
      </c>
      <c r="V2" s="9">
        <f>'TOTAL VQ_MENSUEL'!V2+'TOTAL VQ_MENSUEL'!V3+'TOTAL VQ_MENSUEL'!V4</f>
        <v>1571</v>
      </c>
      <c r="W2" s="21">
        <f t="shared" ref="W2:W5" si="0">SUM(C2:V2)-U2</f>
        <v>49774</v>
      </c>
      <c r="X2" s="21">
        <f>C2+D2+E2+F2</f>
        <v>35155</v>
      </c>
      <c r="Y2" s="21">
        <f>K2</f>
        <v>5818</v>
      </c>
      <c r="Z2" s="21">
        <f>M2+N2</f>
        <v>996</v>
      </c>
      <c r="AA2" s="21">
        <f>L2+V2</f>
        <v>2477</v>
      </c>
      <c r="AB2" s="21">
        <f>G2+H2+I2+J2+O2+P2+Q2</f>
        <v>5243</v>
      </c>
    </row>
    <row r="3" spans="1:28" x14ac:dyDescent="0.25">
      <c r="A3" s="30" t="s">
        <v>95</v>
      </c>
      <c r="B3" s="9">
        <f>'TOTAL VQ_MENSUEL'!B5+'TOTAL VQ_MENSUEL'!B6+'TOTAL VQ_MENSUEL'!B7</f>
        <v>44976</v>
      </c>
      <c r="C3" s="9">
        <f>'TOTAL VQ_MENSUEL'!C5+'TOTAL VQ_MENSUEL'!C6+'TOTAL VQ_MENSUEL'!C7</f>
        <v>9869</v>
      </c>
      <c r="D3" s="9">
        <f>'TOTAL VQ_MENSUEL'!D5+'TOTAL VQ_MENSUEL'!D6+'TOTAL VQ_MENSUEL'!D7</f>
        <v>8415</v>
      </c>
      <c r="E3" s="9">
        <f>'TOTAL VQ_MENSUEL'!E5+'TOTAL VQ_MENSUEL'!E6+'TOTAL VQ_MENSUEL'!E7</f>
        <v>9287</v>
      </c>
      <c r="F3" s="9">
        <f>'TOTAL VQ_MENSUEL'!F5+'TOTAL VQ_MENSUEL'!F6+'TOTAL VQ_MENSUEL'!F7</f>
        <v>8179</v>
      </c>
      <c r="G3" s="9">
        <f>'TOTAL VQ_MENSUEL'!G5+'TOTAL VQ_MENSUEL'!G6+'TOTAL VQ_MENSUEL'!G7</f>
        <v>1255</v>
      </c>
      <c r="H3" s="9">
        <f>'TOTAL VQ_MENSUEL'!H5+'TOTAL VQ_MENSUEL'!H6+'TOTAL VQ_MENSUEL'!H7</f>
        <v>2263</v>
      </c>
      <c r="I3" s="9">
        <f>'TOTAL VQ_MENSUEL'!I5+'TOTAL VQ_MENSUEL'!I6+'TOTAL VQ_MENSUEL'!I7</f>
        <v>734</v>
      </c>
      <c r="J3" s="9">
        <f>'TOTAL VQ_MENSUEL'!J5+'TOTAL VQ_MENSUEL'!J6+'TOTAL VQ_MENSUEL'!J7</f>
        <v>39</v>
      </c>
      <c r="K3" s="9">
        <f>'TOTAL VQ_MENSUEL'!K5+'TOTAL VQ_MENSUEL'!K6+'TOTAL VQ_MENSUEL'!K7</f>
        <v>5007</v>
      </c>
      <c r="L3" s="9">
        <f>'TOTAL VQ_MENSUEL'!L5+'TOTAL VQ_MENSUEL'!L6+'TOTAL VQ_MENSUEL'!L7</f>
        <v>386</v>
      </c>
      <c r="M3" s="9">
        <f>'TOTAL VQ_MENSUEL'!M5+'TOTAL VQ_MENSUEL'!M6+'TOTAL VQ_MENSUEL'!M7</f>
        <v>471</v>
      </c>
      <c r="N3" s="9">
        <f>'TOTAL VQ_MENSUEL'!N5+'TOTAL VQ_MENSUEL'!N6+'TOTAL VQ_MENSUEL'!N7</f>
        <v>451</v>
      </c>
      <c r="O3" s="9">
        <f>'TOTAL VQ_MENSUEL'!O5+'TOTAL VQ_MENSUEL'!O6+'TOTAL VQ_MENSUEL'!O7</f>
        <v>163</v>
      </c>
      <c r="P3" s="9">
        <f>'TOTAL VQ_MENSUEL'!P5+'TOTAL VQ_MENSUEL'!P6+'TOTAL VQ_MENSUEL'!P7</f>
        <v>18</v>
      </c>
      <c r="Q3" s="9">
        <f>'TOTAL VQ_MENSUEL'!Q5+'TOTAL VQ_MENSUEL'!Q6+'TOTAL VQ_MENSUEL'!Q7</f>
        <v>26</v>
      </c>
      <c r="R3" s="9">
        <f>'TOTAL VQ_MENSUEL'!R5+'TOTAL VQ_MENSUEL'!R6+'TOTAL VQ_MENSUEL'!R7</f>
        <v>4</v>
      </c>
      <c r="S3" s="9">
        <f>'TOTAL VQ_MENSUEL'!S5+'TOTAL VQ_MENSUEL'!S6+'TOTAL VQ_MENSUEL'!S7</f>
        <v>11</v>
      </c>
      <c r="T3" s="9">
        <f>'TOTAL VQ_MENSUEL'!T5+'TOTAL VQ_MENSUEL'!T6+'TOTAL VQ_MENSUEL'!T7</f>
        <v>46</v>
      </c>
      <c r="U3" s="9">
        <f>'TOTAL VQ_MENSUEL'!U5+'TOTAL VQ_MENSUEL'!U6+'TOTAL VQ_MENSUEL'!U7</f>
        <v>8344</v>
      </c>
      <c r="V3" s="9">
        <f>'TOTAL VQ_MENSUEL'!V5+'TOTAL VQ_MENSUEL'!V6+'TOTAL VQ_MENSUEL'!V7</f>
        <v>1412</v>
      </c>
      <c r="W3" s="21">
        <f t="shared" si="0"/>
        <v>48036</v>
      </c>
      <c r="X3" s="21">
        <f t="shared" ref="X3:X5" si="1">C3+D3+E3+F3</f>
        <v>35750</v>
      </c>
      <c r="Y3" s="21">
        <f t="shared" ref="Y3:Y5" si="2">K3</f>
        <v>5007</v>
      </c>
      <c r="Z3" s="21">
        <f t="shared" ref="Z3:Z5" si="3">M3+N3</f>
        <v>922</v>
      </c>
      <c r="AA3" s="21">
        <f t="shared" ref="AA3:AA5" si="4">L3+V3</f>
        <v>1798</v>
      </c>
      <c r="AB3" s="21">
        <f t="shared" ref="AB3:AB5" si="5">G3+H3+I3+J3+O3+P3+Q3</f>
        <v>4498</v>
      </c>
    </row>
    <row r="4" spans="1:28" x14ac:dyDescent="0.25">
      <c r="A4" s="30" t="s">
        <v>96</v>
      </c>
      <c r="B4" s="9">
        <f>'TOTAL VQ_MENSUEL'!B8+'TOTAL VQ_MENSUEL'!B9+'TOTAL VQ_MENSUEL'!B10</f>
        <v>46520</v>
      </c>
      <c r="C4" s="9">
        <f>'TOTAL VQ_MENSUEL'!C8+'TOTAL VQ_MENSUEL'!C9+'TOTAL VQ_MENSUEL'!C10</f>
        <v>9220</v>
      </c>
      <c r="D4" s="9">
        <f>'TOTAL VQ_MENSUEL'!D8+'TOTAL VQ_MENSUEL'!D9+'TOTAL VQ_MENSUEL'!D10</f>
        <v>10879</v>
      </c>
      <c r="E4" s="9">
        <f>'TOTAL VQ_MENSUEL'!E8+'TOTAL VQ_MENSUEL'!E9+'TOTAL VQ_MENSUEL'!E10</f>
        <v>8155</v>
      </c>
      <c r="F4" s="9">
        <f>'TOTAL VQ_MENSUEL'!F8+'TOTAL VQ_MENSUEL'!F9+'TOTAL VQ_MENSUEL'!F10</f>
        <v>10557</v>
      </c>
      <c r="G4" s="9">
        <f>'TOTAL VQ_MENSUEL'!G8+'TOTAL VQ_MENSUEL'!G9+'TOTAL VQ_MENSUEL'!G10</f>
        <v>668</v>
      </c>
      <c r="H4" s="9">
        <f>'TOTAL VQ_MENSUEL'!H8+'TOTAL VQ_MENSUEL'!H9+'TOTAL VQ_MENSUEL'!H10</f>
        <v>2155</v>
      </c>
      <c r="I4" s="9">
        <f>'TOTAL VQ_MENSUEL'!I8+'TOTAL VQ_MENSUEL'!I9+'TOTAL VQ_MENSUEL'!I10</f>
        <v>627</v>
      </c>
      <c r="J4" s="9">
        <f>'TOTAL VQ_MENSUEL'!J8+'TOTAL VQ_MENSUEL'!J9+'TOTAL VQ_MENSUEL'!J10</f>
        <v>18</v>
      </c>
      <c r="K4" s="9">
        <f>'TOTAL VQ_MENSUEL'!K8+'TOTAL VQ_MENSUEL'!K9+'TOTAL VQ_MENSUEL'!K10</f>
        <v>3589</v>
      </c>
      <c r="L4" s="9">
        <f>'TOTAL VQ_MENSUEL'!L8+'TOTAL VQ_MENSUEL'!L9+'TOTAL VQ_MENSUEL'!L10</f>
        <v>201</v>
      </c>
      <c r="M4" s="9">
        <f>'TOTAL VQ_MENSUEL'!M8+'TOTAL VQ_MENSUEL'!M9+'TOTAL VQ_MENSUEL'!M10</f>
        <v>382</v>
      </c>
      <c r="N4" s="9">
        <f>'TOTAL VQ_MENSUEL'!N8+'TOTAL VQ_MENSUEL'!N9+'TOTAL VQ_MENSUEL'!N10</f>
        <v>400</v>
      </c>
      <c r="O4" s="9">
        <f>'TOTAL VQ_MENSUEL'!O8+'TOTAL VQ_MENSUEL'!O9+'TOTAL VQ_MENSUEL'!O10</f>
        <v>167</v>
      </c>
      <c r="P4" s="9">
        <f>'TOTAL VQ_MENSUEL'!P8+'TOTAL VQ_MENSUEL'!P9+'TOTAL VQ_MENSUEL'!P10</f>
        <v>12</v>
      </c>
      <c r="Q4" s="9">
        <f>'TOTAL VQ_MENSUEL'!Q8+'TOTAL VQ_MENSUEL'!Q9+'TOTAL VQ_MENSUEL'!Q10</f>
        <v>22</v>
      </c>
      <c r="R4" s="9">
        <f>'TOTAL VQ_MENSUEL'!R8+'TOTAL VQ_MENSUEL'!R9+'TOTAL VQ_MENSUEL'!R10</f>
        <v>0</v>
      </c>
      <c r="S4" s="9">
        <f>'TOTAL VQ_MENSUEL'!S8+'TOTAL VQ_MENSUEL'!S9+'TOTAL VQ_MENSUEL'!S10</f>
        <v>6</v>
      </c>
      <c r="T4" s="9">
        <f>'TOTAL VQ_MENSUEL'!T8+'TOTAL VQ_MENSUEL'!T9+'TOTAL VQ_MENSUEL'!T10</f>
        <v>35</v>
      </c>
      <c r="U4" s="9">
        <f>'TOTAL VQ_MENSUEL'!U8+'TOTAL VQ_MENSUEL'!U9+'TOTAL VQ_MENSUEL'!U10</f>
        <v>8491</v>
      </c>
      <c r="V4" s="9">
        <f>'TOTAL VQ_MENSUEL'!V8+'TOTAL VQ_MENSUEL'!V9+'TOTAL VQ_MENSUEL'!V10</f>
        <v>1618</v>
      </c>
      <c r="W4" s="21">
        <f t="shared" si="0"/>
        <v>48711</v>
      </c>
      <c r="X4" s="21">
        <f t="shared" si="1"/>
        <v>38811</v>
      </c>
      <c r="Y4" s="21">
        <f t="shared" si="2"/>
        <v>3589</v>
      </c>
      <c r="Z4" s="21">
        <f t="shared" si="3"/>
        <v>782</v>
      </c>
      <c r="AA4" s="21">
        <f t="shared" si="4"/>
        <v>1819</v>
      </c>
      <c r="AB4" s="21">
        <f t="shared" si="5"/>
        <v>3669</v>
      </c>
    </row>
    <row r="5" spans="1:28" x14ac:dyDescent="0.25">
      <c r="A5" s="30" t="s">
        <v>97</v>
      </c>
      <c r="B5" s="9">
        <f>'TOTAL VQ_MENSUEL'!B11+'TOTAL VQ_MENSUEL'!B12+'TOTAL VQ_MENSUEL'!B13</f>
        <v>41680</v>
      </c>
      <c r="C5" s="9">
        <f>'TOTAL VQ_MENSUEL'!C11+'TOTAL VQ_MENSUEL'!C12+'TOTAL VQ_MENSUEL'!C13</f>
        <v>8331</v>
      </c>
      <c r="D5" s="9">
        <f>'TOTAL VQ_MENSUEL'!D11+'TOTAL VQ_MENSUEL'!D12+'TOTAL VQ_MENSUEL'!D13</f>
        <v>8812</v>
      </c>
      <c r="E5" s="9">
        <f>'TOTAL VQ_MENSUEL'!E11+'TOTAL VQ_MENSUEL'!E12+'TOTAL VQ_MENSUEL'!E13</f>
        <v>7445</v>
      </c>
      <c r="F5" s="9">
        <f>'TOTAL VQ_MENSUEL'!F11+'TOTAL VQ_MENSUEL'!F12+'TOTAL VQ_MENSUEL'!F13</f>
        <v>8188</v>
      </c>
      <c r="G5" s="9">
        <f>'TOTAL VQ_MENSUEL'!G11+'TOTAL VQ_MENSUEL'!G12+'TOTAL VQ_MENSUEL'!G13</f>
        <v>722</v>
      </c>
      <c r="H5" s="9">
        <f>'TOTAL VQ_MENSUEL'!H11+'TOTAL VQ_MENSUEL'!H12+'TOTAL VQ_MENSUEL'!H13</f>
        <v>1611</v>
      </c>
      <c r="I5" s="9">
        <f>'TOTAL VQ_MENSUEL'!I11+'TOTAL VQ_MENSUEL'!I12+'TOTAL VQ_MENSUEL'!I13</f>
        <v>1095</v>
      </c>
      <c r="J5" s="9">
        <f>'TOTAL VQ_MENSUEL'!J11+'TOTAL VQ_MENSUEL'!J12+'TOTAL VQ_MENSUEL'!J13</f>
        <v>55</v>
      </c>
      <c r="K5" s="9">
        <f>'TOTAL VQ_MENSUEL'!K11+'TOTAL VQ_MENSUEL'!K12+'TOTAL VQ_MENSUEL'!K13</f>
        <v>3653</v>
      </c>
      <c r="L5" s="9">
        <f>'TOTAL VQ_MENSUEL'!L11+'TOTAL VQ_MENSUEL'!L12+'TOTAL VQ_MENSUEL'!L13</f>
        <v>434</v>
      </c>
      <c r="M5" s="9">
        <f>'TOTAL VQ_MENSUEL'!M11+'TOTAL VQ_MENSUEL'!M12+'TOTAL VQ_MENSUEL'!M13</f>
        <v>317</v>
      </c>
      <c r="N5" s="9">
        <f>'TOTAL VQ_MENSUEL'!N11+'TOTAL VQ_MENSUEL'!N12+'TOTAL VQ_MENSUEL'!N13</f>
        <v>322</v>
      </c>
      <c r="O5" s="9">
        <f>'TOTAL VQ_MENSUEL'!O11+'TOTAL VQ_MENSUEL'!O12+'TOTAL VQ_MENSUEL'!O13</f>
        <v>110</v>
      </c>
      <c r="P5" s="9">
        <f>'TOTAL VQ_MENSUEL'!P11+'TOTAL VQ_MENSUEL'!P12+'TOTAL VQ_MENSUEL'!P13</f>
        <v>20</v>
      </c>
      <c r="Q5" s="9">
        <f>'TOTAL VQ_MENSUEL'!Q11+'TOTAL VQ_MENSUEL'!Q12+'TOTAL VQ_MENSUEL'!Q13</f>
        <v>33</v>
      </c>
      <c r="R5" s="9">
        <f>'TOTAL VQ_MENSUEL'!R11+'TOTAL VQ_MENSUEL'!R12+'TOTAL VQ_MENSUEL'!R13</f>
        <v>2</v>
      </c>
      <c r="S5" s="9">
        <f>'TOTAL VQ_MENSUEL'!S11+'TOTAL VQ_MENSUEL'!S12+'TOTAL VQ_MENSUEL'!S13</f>
        <v>7</v>
      </c>
      <c r="T5" s="9">
        <f>'TOTAL VQ_MENSUEL'!T11+'TOTAL VQ_MENSUEL'!T12+'TOTAL VQ_MENSUEL'!T13</f>
        <v>59</v>
      </c>
      <c r="U5" s="9">
        <f>'TOTAL VQ_MENSUEL'!U11+'TOTAL VQ_MENSUEL'!U12+'TOTAL VQ_MENSUEL'!U13</f>
        <v>7219</v>
      </c>
      <c r="V5" s="9">
        <f>'TOTAL VQ_MENSUEL'!V11+'TOTAL VQ_MENSUEL'!V12+'TOTAL VQ_MENSUEL'!V13</f>
        <v>1065</v>
      </c>
      <c r="W5" s="21">
        <f t="shared" si="0"/>
        <v>42281</v>
      </c>
      <c r="X5" s="21">
        <f t="shared" si="1"/>
        <v>32776</v>
      </c>
      <c r="Y5" s="21">
        <f t="shared" si="2"/>
        <v>3653</v>
      </c>
      <c r="Z5" s="21">
        <f t="shared" si="3"/>
        <v>639</v>
      </c>
      <c r="AA5" s="21">
        <f t="shared" si="4"/>
        <v>1499</v>
      </c>
      <c r="AB5" s="21">
        <f t="shared" si="5"/>
        <v>3646</v>
      </c>
    </row>
    <row r="6" spans="1:28" x14ac:dyDescent="0.25">
      <c r="A6" s="8" t="s">
        <v>67</v>
      </c>
      <c r="B6" s="11">
        <f t="shared" ref="B6:AB6" si="6">SUM(B2:B5)</f>
        <v>180779</v>
      </c>
      <c r="C6" s="11">
        <f t="shared" si="6"/>
        <v>37011</v>
      </c>
      <c r="D6" s="11">
        <f t="shared" si="6"/>
        <v>35304</v>
      </c>
      <c r="E6" s="11">
        <f t="shared" si="6"/>
        <v>35525</v>
      </c>
      <c r="F6" s="11">
        <f t="shared" si="6"/>
        <v>34652</v>
      </c>
      <c r="G6" s="11">
        <f t="shared" si="6"/>
        <v>4213</v>
      </c>
      <c r="H6" s="11">
        <f t="shared" si="6"/>
        <v>8615</v>
      </c>
      <c r="I6" s="11">
        <f t="shared" si="6"/>
        <v>3210</v>
      </c>
      <c r="J6" s="11">
        <f t="shared" si="6"/>
        <v>265</v>
      </c>
      <c r="K6" s="11">
        <f t="shared" si="6"/>
        <v>18067</v>
      </c>
      <c r="L6" s="11">
        <f t="shared" si="6"/>
        <v>1927</v>
      </c>
      <c r="M6" s="11">
        <f t="shared" si="6"/>
        <v>1726</v>
      </c>
      <c r="N6" s="11">
        <f t="shared" si="6"/>
        <v>1613</v>
      </c>
      <c r="O6" s="11">
        <f t="shared" si="6"/>
        <v>566</v>
      </c>
      <c r="P6" s="11">
        <f t="shared" si="6"/>
        <v>68</v>
      </c>
      <c r="Q6" s="11">
        <f t="shared" si="6"/>
        <v>119</v>
      </c>
      <c r="R6" s="11">
        <f t="shared" si="6"/>
        <v>22</v>
      </c>
      <c r="S6" s="11">
        <f t="shared" si="6"/>
        <v>26</v>
      </c>
      <c r="T6" s="11">
        <f t="shared" si="6"/>
        <v>207</v>
      </c>
      <c r="U6" s="11">
        <f t="shared" si="6"/>
        <v>34643</v>
      </c>
      <c r="V6" s="11">
        <f t="shared" si="6"/>
        <v>5666</v>
      </c>
      <c r="W6" s="11">
        <f t="shared" si="6"/>
        <v>188802</v>
      </c>
      <c r="X6" s="11">
        <f t="shared" si="6"/>
        <v>142492</v>
      </c>
      <c r="Y6" s="11">
        <f t="shared" si="6"/>
        <v>18067</v>
      </c>
      <c r="Z6" s="11">
        <f t="shared" si="6"/>
        <v>3339</v>
      </c>
      <c r="AA6" s="11">
        <f t="shared" si="6"/>
        <v>7593</v>
      </c>
      <c r="AB6" s="11">
        <f t="shared" si="6"/>
        <v>17056</v>
      </c>
    </row>
  </sheetData>
  <pageMargins left="0.7" right="0.7" top="0.75" bottom="0.75" header="0.3" footer="0.3"/>
  <pageSetup paperSize="8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B102"/>
  <sheetViews>
    <sheetView zoomScale="84" zoomScaleNormal="84" workbookViewId="0">
      <selection activeCell="C11" sqref="C11"/>
    </sheetView>
  </sheetViews>
  <sheetFormatPr baseColWidth="10" defaultColWidth="38.28515625" defaultRowHeight="15" x14ac:dyDescent="0.25"/>
  <cols>
    <col min="1" max="1" width="19.7109375" bestFit="1" customWidth="1"/>
    <col min="2" max="7" width="15.7109375" customWidth="1"/>
    <col min="8" max="8" width="14.42578125" customWidth="1"/>
    <col min="9" max="9" width="15.7109375" bestFit="1" customWidth="1"/>
    <col min="10" max="10" width="14.28515625" customWidth="1"/>
    <col min="11" max="11" width="15.7109375" bestFit="1" customWidth="1"/>
    <col min="12" max="12" width="12.7109375" customWidth="1"/>
    <col min="13" max="13" width="15.42578125" bestFit="1" customWidth="1"/>
    <col min="14" max="14" width="10.42578125" bestFit="1" customWidth="1"/>
    <col min="15" max="16" width="11" bestFit="1" customWidth="1"/>
    <col min="17" max="17" width="14.28515625" bestFit="1" customWidth="1"/>
    <col min="18" max="20" width="14.28515625" customWidth="1"/>
    <col min="21" max="21" width="12.28515625" bestFit="1" customWidth="1"/>
    <col min="22" max="22" width="7.5703125" bestFit="1" customWidth="1"/>
    <col min="23" max="23" width="15.7109375" bestFit="1" customWidth="1"/>
    <col min="24" max="24" width="10.28515625" bestFit="1" customWidth="1"/>
    <col min="25" max="25" width="16" customWidth="1"/>
    <col min="26" max="26" width="9.7109375" bestFit="1" customWidth="1"/>
    <col min="27" max="27" width="10.28515625" bestFit="1" customWidth="1"/>
    <col min="28" max="28" width="11" bestFit="1" customWidth="1"/>
    <col min="29" max="30" width="8.28515625" bestFit="1" customWidth="1"/>
  </cols>
  <sheetData>
    <row r="1" spans="1:28" s="27" customFormat="1" ht="75" x14ac:dyDescent="0.25">
      <c r="A1" s="25" t="s">
        <v>28</v>
      </c>
      <c r="B1" s="25" t="s">
        <v>1</v>
      </c>
      <c r="C1" s="25" t="s">
        <v>72</v>
      </c>
      <c r="D1" s="25" t="s">
        <v>2</v>
      </c>
      <c r="E1" s="25" t="s">
        <v>73</v>
      </c>
      <c r="F1" s="25" t="s">
        <v>3</v>
      </c>
      <c r="G1" s="25" t="s">
        <v>4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74</v>
      </c>
      <c r="N1" s="25" t="s">
        <v>10</v>
      </c>
      <c r="O1" s="25" t="s">
        <v>11</v>
      </c>
      <c r="P1" s="25" t="s">
        <v>12</v>
      </c>
      <c r="Q1" s="25" t="s">
        <v>13</v>
      </c>
      <c r="R1" s="25" t="s">
        <v>91</v>
      </c>
      <c r="S1" s="25" t="s">
        <v>92</v>
      </c>
      <c r="T1" s="25" t="s">
        <v>70</v>
      </c>
      <c r="U1" s="25" t="s">
        <v>14</v>
      </c>
      <c r="V1" s="25" t="s">
        <v>93</v>
      </c>
      <c r="W1" s="26" t="s">
        <v>15</v>
      </c>
      <c r="X1" s="25" t="s">
        <v>22</v>
      </c>
      <c r="Y1" s="25" t="s">
        <v>16</v>
      </c>
      <c r="Z1" s="26" t="s">
        <v>17</v>
      </c>
      <c r="AA1" s="26" t="s">
        <v>18</v>
      </c>
      <c r="AB1" s="26" t="s">
        <v>19</v>
      </c>
    </row>
    <row r="2" spans="1:28" x14ac:dyDescent="0.25">
      <c r="A2" s="1" t="s">
        <v>29</v>
      </c>
      <c r="B2" s="22">
        <f>HDV!B14</f>
        <v>68162</v>
      </c>
      <c r="C2" s="22">
        <f>HDV!C14</f>
        <v>14330</v>
      </c>
      <c r="D2" s="22">
        <f>HDV!D14</f>
        <v>13496</v>
      </c>
      <c r="E2" s="22">
        <f>HDV!E14</f>
        <v>13996</v>
      </c>
      <c r="F2" s="22">
        <f>HDV!F14</f>
        <v>13599</v>
      </c>
      <c r="G2" s="22">
        <f>HDV!G14</f>
        <v>2724</v>
      </c>
      <c r="H2" s="22">
        <f>HDV!H14</f>
        <v>4940</v>
      </c>
      <c r="I2" s="22">
        <f>HDV!I14</f>
        <v>1609</v>
      </c>
      <c r="J2" s="22">
        <f>HDV!J14</f>
        <v>0</v>
      </c>
      <c r="K2" s="22">
        <f>HDV!K14</f>
        <v>6754</v>
      </c>
      <c r="L2" s="10">
        <f>HDV!L14</f>
        <v>0</v>
      </c>
      <c r="M2" s="22">
        <f>HDV!M14</f>
        <v>1726</v>
      </c>
      <c r="N2" s="22">
        <f>HDV!N14</f>
        <v>1613</v>
      </c>
      <c r="O2" s="22">
        <f>HDV!O14</f>
        <v>566</v>
      </c>
      <c r="P2" s="22">
        <f>HDV!P14</f>
        <v>68</v>
      </c>
      <c r="Q2" s="22">
        <f>HDV!Q14</f>
        <v>119</v>
      </c>
      <c r="R2" s="22">
        <f>HDV!R14</f>
        <v>22</v>
      </c>
      <c r="S2" s="22">
        <f>HDV!S14</f>
        <v>26</v>
      </c>
      <c r="T2" s="22">
        <f>HDV!T14</f>
        <v>207</v>
      </c>
      <c r="U2" s="22">
        <f>HDV!U14</f>
        <v>2458</v>
      </c>
      <c r="V2" s="10">
        <f>HDV!V14</f>
        <v>0</v>
      </c>
      <c r="W2" s="22">
        <f t="shared" ref="W2:W7" si="0">SUM(C2:V2)-U2</f>
        <v>75795</v>
      </c>
      <c r="X2" s="22">
        <f>C2+D2+E2+F2</f>
        <v>55421</v>
      </c>
      <c r="Y2" s="22">
        <f>K2</f>
        <v>6754</v>
      </c>
      <c r="Z2" s="22">
        <f>M2+N2</f>
        <v>3339</v>
      </c>
      <c r="AA2" s="10">
        <f>L2+V2</f>
        <v>0</v>
      </c>
      <c r="AB2" s="22">
        <f>G2+H2+I2+J2+O2+P2+Q2</f>
        <v>10026</v>
      </c>
    </row>
    <row r="3" spans="1:28" x14ac:dyDescent="0.25">
      <c r="A3" s="3" t="s">
        <v>21</v>
      </c>
      <c r="B3" s="22">
        <f>MOSSON!B14</f>
        <v>33169</v>
      </c>
      <c r="C3" s="22">
        <f>MOSSON!C14</f>
        <v>4772</v>
      </c>
      <c r="D3" s="22">
        <f>MOSSON!D14</f>
        <v>4717</v>
      </c>
      <c r="E3" s="22">
        <f>MOSSON!E14</f>
        <v>4876</v>
      </c>
      <c r="F3" s="22">
        <f>MOSSON!F14</f>
        <v>4908</v>
      </c>
      <c r="G3" s="22">
        <f>MOSSON!G14</f>
        <v>233</v>
      </c>
      <c r="H3" s="22">
        <f>MOSSON!H14</f>
        <v>1220</v>
      </c>
      <c r="I3" s="22">
        <f>MOSSON!I14</f>
        <v>561</v>
      </c>
      <c r="J3" s="22">
        <f>MOSSON!J14</f>
        <v>23</v>
      </c>
      <c r="K3" s="22">
        <f>MOSSON!K14</f>
        <v>5692</v>
      </c>
      <c r="L3" s="22">
        <f>MOSSON!L14</f>
        <v>1032</v>
      </c>
      <c r="M3" s="12">
        <f>MOSSON!M14</f>
        <v>0</v>
      </c>
      <c r="N3" s="12">
        <f>MOSSON!N14</f>
        <v>0</v>
      </c>
      <c r="O3" s="12">
        <f>MOSSON!O14</f>
        <v>0</v>
      </c>
      <c r="P3" s="12">
        <f>MOSSON!P14</f>
        <v>0</v>
      </c>
      <c r="Q3" s="12">
        <f>MOSSON!Q14</f>
        <v>0</v>
      </c>
      <c r="R3" s="12">
        <f>MOSSON!R14</f>
        <v>0</v>
      </c>
      <c r="S3" s="12">
        <f>MOSSON!S14</f>
        <v>0</v>
      </c>
      <c r="T3" s="12">
        <f>MOSSON!T14</f>
        <v>0</v>
      </c>
      <c r="U3" s="22">
        <f>MOSSON!U14</f>
        <v>11508</v>
      </c>
      <c r="V3" s="22">
        <f>MOSSON!V14</f>
        <v>2907</v>
      </c>
      <c r="W3" s="22">
        <f t="shared" si="0"/>
        <v>30941</v>
      </c>
      <c r="X3" s="22">
        <f t="shared" ref="X3:X7" si="1">C3+D3+E3+F3</f>
        <v>19273</v>
      </c>
      <c r="Y3" s="22">
        <f t="shared" ref="Y3:Y7" si="2">K3</f>
        <v>5692</v>
      </c>
      <c r="Z3" s="12">
        <f t="shared" ref="Z3:Z7" si="3">M3+N3</f>
        <v>0</v>
      </c>
      <c r="AA3" s="22">
        <f t="shared" ref="AA3:AA7" si="4">L3+V3</f>
        <v>3939</v>
      </c>
      <c r="AB3" s="22">
        <f t="shared" ref="AB3:AB7" si="5">G3+H3+I3+J3+O3+P3+Q3</f>
        <v>2037</v>
      </c>
    </row>
    <row r="4" spans="1:28" x14ac:dyDescent="0.25">
      <c r="A4" s="5" t="s">
        <v>23</v>
      </c>
      <c r="B4" s="22">
        <f>TASTAVIN!B14</f>
        <v>26718</v>
      </c>
      <c r="C4" s="22">
        <f>TASTAVIN!C14</f>
        <v>6063</v>
      </c>
      <c r="D4" s="22">
        <f>TASTAVIN!D14</f>
        <v>5837</v>
      </c>
      <c r="E4" s="22">
        <f>TASTAVIN!E14</f>
        <v>5167</v>
      </c>
      <c r="F4" s="22">
        <f>TASTAVIN!F14</f>
        <v>4994</v>
      </c>
      <c r="G4" s="22">
        <f>TASTAVIN!G14</f>
        <v>474</v>
      </c>
      <c r="H4" s="22">
        <f>TASTAVIN!H14</f>
        <v>947</v>
      </c>
      <c r="I4" s="22">
        <f>TASTAVIN!I14</f>
        <v>411</v>
      </c>
      <c r="J4" s="22">
        <f>TASTAVIN!J14</f>
        <v>75</v>
      </c>
      <c r="K4" s="22">
        <f>TASTAVIN!K14</f>
        <v>1928</v>
      </c>
      <c r="L4" s="22">
        <f>TASTAVIN!L14</f>
        <v>397</v>
      </c>
      <c r="M4" s="13">
        <f>TASTAVIN!M14</f>
        <v>0</v>
      </c>
      <c r="N4" s="13">
        <f>TASTAVIN!N14</f>
        <v>0</v>
      </c>
      <c r="O4" s="13">
        <f>TASTAVIN!O14</f>
        <v>0</v>
      </c>
      <c r="P4" s="13">
        <f>TASTAVIN!P14</f>
        <v>0</v>
      </c>
      <c r="Q4" s="13">
        <f>TASTAVIN!Q14</f>
        <v>0</v>
      </c>
      <c r="R4" s="13">
        <f>TASTAVIN!R14</f>
        <v>0</v>
      </c>
      <c r="S4" s="13">
        <f>TASTAVIN!S14</f>
        <v>0</v>
      </c>
      <c r="T4" s="13">
        <f>TASTAVIN!T14</f>
        <v>0</v>
      </c>
      <c r="U4" s="22">
        <f>TASTAVIN!U14</f>
        <v>7364</v>
      </c>
      <c r="V4" s="22">
        <f>TASTAVIN!V14</f>
        <v>1384</v>
      </c>
      <c r="W4" s="22">
        <f t="shared" si="0"/>
        <v>27677</v>
      </c>
      <c r="X4" s="22">
        <f t="shared" si="1"/>
        <v>22061</v>
      </c>
      <c r="Y4" s="22">
        <f t="shared" si="2"/>
        <v>1928</v>
      </c>
      <c r="Z4" s="13">
        <f t="shared" si="3"/>
        <v>0</v>
      </c>
      <c r="AA4" s="22">
        <f t="shared" si="4"/>
        <v>1781</v>
      </c>
      <c r="AB4" s="22">
        <f t="shared" si="5"/>
        <v>1907</v>
      </c>
    </row>
    <row r="5" spans="1:28" x14ac:dyDescent="0.25">
      <c r="A5" s="6" t="s">
        <v>24</v>
      </c>
      <c r="B5" s="22">
        <f>'F. VILLON'!B14</f>
        <v>26204</v>
      </c>
      <c r="C5" s="22">
        <f>'F. VILLON'!C14</f>
        <v>4571</v>
      </c>
      <c r="D5" s="22">
        <f>'F. VILLON'!D14</f>
        <v>4380</v>
      </c>
      <c r="E5" s="22">
        <f>'F. VILLON'!E14</f>
        <v>4678</v>
      </c>
      <c r="F5" s="22">
        <f>'F. VILLON'!F14</f>
        <v>4505</v>
      </c>
      <c r="G5" s="22">
        <f>'F. VILLON'!G14</f>
        <v>291</v>
      </c>
      <c r="H5" s="22">
        <f>'F. VILLON'!H14</f>
        <v>899</v>
      </c>
      <c r="I5" s="22">
        <f>'F. VILLON'!I14</f>
        <v>375</v>
      </c>
      <c r="J5" s="22">
        <f>'F. VILLON'!J14</f>
        <v>31</v>
      </c>
      <c r="K5" s="22">
        <f>'F. VILLON'!K14</f>
        <v>2652</v>
      </c>
      <c r="L5" s="22">
        <f>'F. VILLON'!L14</f>
        <v>418</v>
      </c>
      <c r="M5" s="14">
        <f>'F. VILLON'!M14</f>
        <v>0</v>
      </c>
      <c r="N5" s="14">
        <f>'F. VILLON'!N14</f>
        <v>0</v>
      </c>
      <c r="O5" s="14">
        <f>'F. VILLON'!O14</f>
        <v>0</v>
      </c>
      <c r="P5" s="14">
        <f>'F. VILLON'!P14</f>
        <v>0</v>
      </c>
      <c r="Q5" s="14">
        <f>'F. VILLON'!Q14</f>
        <v>0</v>
      </c>
      <c r="R5" s="14">
        <f>'F. VILLON'!R14</f>
        <v>0</v>
      </c>
      <c r="S5" s="14">
        <f>'F. VILLON'!S14</f>
        <v>0</v>
      </c>
      <c r="T5" s="14">
        <f>'F. VILLON'!T14</f>
        <v>0</v>
      </c>
      <c r="U5" s="22">
        <f>'F. VILLON'!U14</f>
        <v>9203</v>
      </c>
      <c r="V5" s="22">
        <f>'F. VILLON'!V14</f>
        <v>1175</v>
      </c>
      <c r="W5" s="22">
        <f t="shared" si="0"/>
        <v>23975</v>
      </c>
      <c r="X5" s="22">
        <f t="shared" si="1"/>
        <v>18134</v>
      </c>
      <c r="Y5" s="22">
        <f t="shared" si="2"/>
        <v>2652</v>
      </c>
      <c r="Z5" s="14">
        <f t="shared" si="3"/>
        <v>0</v>
      </c>
      <c r="AA5" s="22">
        <f t="shared" si="4"/>
        <v>1593</v>
      </c>
      <c r="AB5" s="22">
        <f t="shared" si="5"/>
        <v>1596</v>
      </c>
    </row>
    <row r="6" spans="1:28" x14ac:dyDescent="0.25">
      <c r="A6" s="7" t="s">
        <v>25</v>
      </c>
      <c r="B6" s="22">
        <f>AIGUELONGUE!B14</f>
        <v>7273</v>
      </c>
      <c r="C6" s="22">
        <f>AIGUELONGUE!C14</f>
        <v>1997</v>
      </c>
      <c r="D6" s="22">
        <f>AIGUELONGUE!D14</f>
        <v>1908</v>
      </c>
      <c r="E6" s="22">
        <f>AIGUELONGUE!E14</f>
        <v>1541</v>
      </c>
      <c r="F6" s="22">
        <f>AIGUELONGUE!F14</f>
        <v>1546</v>
      </c>
      <c r="G6" s="22">
        <f>AIGUELONGUE!G14</f>
        <v>222</v>
      </c>
      <c r="H6" s="22">
        <f>AIGUELONGUE!H14</f>
        <v>344</v>
      </c>
      <c r="I6" s="22">
        <f>AIGUELONGUE!I14</f>
        <v>118</v>
      </c>
      <c r="J6" s="22">
        <f>AIGUELONGUE!J14</f>
        <v>0</v>
      </c>
      <c r="K6" s="22">
        <f>AIGUELONGUE!K14</f>
        <v>286</v>
      </c>
      <c r="L6" s="15">
        <f>AIGUELONGUE!L14</f>
        <v>0</v>
      </c>
      <c r="M6" s="15">
        <f>AIGUELONGUE!M14</f>
        <v>0</v>
      </c>
      <c r="N6" s="15">
        <f>AIGUELONGUE!N14</f>
        <v>0</v>
      </c>
      <c r="O6" s="15">
        <f>AIGUELONGUE!O14</f>
        <v>0</v>
      </c>
      <c r="P6" s="15">
        <f>AIGUELONGUE!P14</f>
        <v>0</v>
      </c>
      <c r="Q6" s="15">
        <f>AIGUELONGUE!Q14</f>
        <v>0</v>
      </c>
      <c r="R6" s="15">
        <f>AIGUELONGUE!R14</f>
        <v>0</v>
      </c>
      <c r="S6" s="15">
        <f>AIGUELONGUE!S14</f>
        <v>0</v>
      </c>
      <c r="T6" s="15">
        <f>AIGUELONGUE!T14</f>
        <v>0</v>
      </c>
      <c r="U6" s="22">
        <f>AIGUELONGUE!U14</f>
        <v>2198</v>
      </c>
      <c r="V6" s="15">
        <f>AIGUELONGUE!V14</f>
        <v>0</v>
      </c>
      <c r="W6" s="22">
        <f t="shared" si="0"/>
        <v>7962</v>
      </c>
      <c r="X6" s="22">
        <f t="shared" si="1"/>
        <v>6992</v>
      </c>
      <c r="Y6" s="22">
        <f t="shared" si="2"/>
        <v>286</v>
      </c>
      <c r="Z6" s="15">
        <f t="shared" si="3"/>
        <v>0</v>
      </c>
      <c r="AA6" s="15">
        <f t="shared" si="4"/>
        <v>0</v>
      </c>
      <c r="AB6" s="22">
        <f t="shared" si="5"/>
        <v>684</v>
      </c>
    </row>
    <row r="7" spans="1:28" x14ac:dyDescent="0.25">
      <c r="A7" s="4" t="s">
        <v>26</v>
      </c>
      <c r="B7" s="22">
        <f>'AUBES POMPIGNANE'!B14</f>
        <v>19253</v>
      </c>
      <c r="C7" s="22">
        <f>'AUBES POMPIGNANE'!C14</f>
        <v>5278</v>
      </c>
      <c r="D7" s="22">
        <f>'AUBES POMPIGNANE'!D14</f>
        <v>4966</v>
      </c>
      <c r="E7" s="22">
        <f>'AUBES POMPIGNANE'!E14</f>
        <v>5267</v>
      </c>
      <c r="F7" s="22">
        <f>'AUBES POMPIGNANE'!F14</f>
        <v>5100</v>
      </c>
      <c r="G7" s="22">
        <f>'AUBES POMPIGNANE'!G14</f>
        <v>269</v>
      </c>
      <c r="H7" s="22">
        <f>'AUBES POMPIGNANE'!H14</f>
        <v>265</v>
      </c>
      <c r="I7" s="22">
        <f>'AUBES POMPIGNANE'!I14</f>
        <v>136</v>
      </c>
      <c r="J7" s="22">
        <f>'AUBES POMPIGNANE'!J14</f>
        <v>136</v>
      </c>
      <c r="K7" s="22">
        <f>'AUBES POMPIGNANE'!K14</f>
        <v>755</v>
      </c>
      <c r="L7" s="22">
        <f>'AUBES POMPIGNANE'!L14</f>
        <v>80</v>
      </c>
      <c r="M7" s="16">
        <f>'AUBES POMPIGNANE'!M14</f>
        <v>0</v>
      </c>
      <c r="N7" s="16">
        <f>'AUBES POMPIGNANE'!N14</f>
        <v>0</v>
      </c>
      <c r="O7" s="16">
        <f>'AUBES POMPIGNANE'!O14</f>
        <v>0</v>
      </c>
      <c r="P7" s="16">
        <f>'AUBES POMPIGNANE'!P14</f>
        <v>0</v>
      </c>
      <c r="Q7" s="16">
        <f>'AUBES POMPIGNANE'!Q14</f>
        <v>0</v>
      </c>
      <c r="R7" s="16">
        <f>'AUBES POMPIGNANE'!R14</f>
        <v>0</v>
      </c>
      <c r="S7" s="16">
        <f>'AUBES POMPIGNANE'!S14</f>
        <v>0</v>
      </c>
      <c r="T7" s="16">
        <f>'AUBES POMPIGNANE'!T14</f>
        <v>0</v>
      </c>
      <c r="U7" s="22">
        <f>'AUBES POMPIGNANE'!U14</f>
        <v>1912</v>
      </c>
      <c r="V7" s="22">
        <f>'AUBES POMPIGNANE'!V14</f>
        <v>200</v>
      </c>
      <c r="W7" s="22">
        <f t="shared" si="0"/>
        <v>22452</v>
      </c>
      <c r="X7" s="22">
        <f t="shared" si="1"/>
        <v>20611</v>
      </c>
      <c r="Y7" s="22">
        <f t="shared" si="2"/>
        <v>755</v>
      </c>
      <c r="Z7" s="16">
        <f t="shared" si="3"/>
        <v>0</v>
      </c>
      <c r="AA7" s="22">
        <f t="shared" si="4"/>
        <v>280</v>
      </c>
      <c r="AB7" s="22">
        <f t="shared" si="5"/>
        <v>806</v>
      </c>
    </row>
    <row r="8" spans="1:28" x14ac:dyDescent="0.25">
      <c r="A8" s="8" t="s">
        <v>67</v>
      </c>
      <c r="B8" s="11">
        <f t="shared" ref="B8:U8" si="6">SUM(B2:B7)</f>
        <v>180779</v>
      </c>
      <c r="C8" s="11">
        <f t="shared" si="6"/>
        <v>37011</v>
      </c>
      <c r="D8" s="11">
        <f t="shared" si="6"/>
        <v>35304</v>
      </c>
      <c r="E8" s="11">
        <f t="shared" si="6"/>
        <v>35525</v>
      </c>
      <c r="F8" s="11">
        <f t="shared" si="6"/>
        <v>34652</v>
      </c>
      <c r="G8" s="11">
        <f t="shared" si="6"/>
        <v>4213</v>
      </c>
      <c r="H8" s="11">
        <f t="shared" si="6"/>
        <v>8615</v>
      </c>
      <c r="I8" s="11">
        <f t="shared" si="6"/>
        <v>3210</v>
      </c>
      <c r="J8" s="11">
        <f>SUM(J2:J7)</f>
        <v>265</v>
      </c>
      <c r="K8" s="11">
        <f t="shared" si="6"/>
        <v>18067</v>
      </c>
      <c r="L8" s="11">
        <f t="shared" si="6"/>
        <v>1927</v>
      </c>
      <c r="M8" s="11">
        <f t="shared" si="6"/>
        <v>1726</v>
      </c>
      <c r="N8" s="11">
        <f t="shared" si="6"/>
        <v>1613</v>
      </c>
      <c r="O8" s="11">
        <f t="shared" si="6"/>
        <v>566</v>
      </c>
      <c r="P8" s="11">
        <f t="shared" si="6"/>
        <v>68</v>
      </c>
      <c r="Q8" s="11">
        <f t="shared" si="6"/>
        <v>119</v>
      </c>
      <c r="R8" s="11">
        <f t="shared" ref="R8:S8" si="7">SUM(R2:R7)</f>
        <v>22</v>
      </c>
      <c r="S8" s="11">
        <f t="shared" si="7"/>
        <v>26</v>
      </c>
      <c r="T8" s="11">
        <f t="shared" si="6"/>
        <v>207</v>
      </c>
      <c r="U8" s="11">
        <f t="shared" si="6"/>
        <v>34643</v>
      </c>
      <c r="V8" s="11">
        <f>SUM(V2:V7)</f>
        <v>5666</v>
      </c>
      <c r="W8" s="11">
        <f>SUM(W2:W7)</f>
        <v>188802</v>
      </c>
      <c r="X8" s="11">
        <f t="shared" ref="X8:Z8" si="8">SUM(X2:X7)</f>
        <v>142492</v>
      </c>
      <c r="Y8" s="11">
        <f t="shared" si="8"/>
        <v>18067</v>
      </c>
      <c r="Z8" s="11">
        <f t="shared" si="8"/>
        <v>3339</v>
      </c>
      <c r="AA8" s="11">
        <f>SUM(AA2:AA7)</f>
        <v>7593</v>
      </c>
      <c r="AB8" s="11">
        <f>SUM(AB2:AB7)</f>
        <v>17056</v>
      </c>
    </row>
    <row r="10" spans="1:28" ht="30" x14ac:dyDescent="0.25">
      <c r="A10" s="8" t="s">
        <v>28</v>
      </c>
      <c r="B10" s="25" t="s">
        <v>69</v>
      </c>
    </row>
    <row r="11" spans="1:28" x14ac:dyDescent="0.25">
      <c r="A11" s="1" t="s">
        <v>29</v>
      </c>
      <c r="B11" s="9">
        <f>C2+E2</f>
        <v>28326</v>
      </c>
      <c r="C11" s="41">
        <f>B11/B17</f>
        <v>0.39050954009043787</v>
      </c>
    </row>
    <row r="12" spans="1:28" x14ac:dyDescent="0.25">
      <c r="A12" s="3" t="s">
        <v>21</v>
      </c>
      <c r="B12" s="9">
        <f t="shared" ref="B12:B16" si="9">C3+E3</f>
        <v>9648</v>
      </c>
      <c r="C12" s="41">
        <f>B12/B17</f>
        <v>0.13300981581559501</v>
      </c>
    </row>
    <row r="13" spans="1:28" x14ac:dyDescent="0.25">
      <c r="A13" s="5" t="s">
        <v>23</v>
      </c>
      <c r="B13" s="9">
        <f t="shared" si="9"/>
        <v>11230</v>
      </c>
      <c r="C13" s="41">
        <f>B13/B17</f>
        <v>0.15481967574721517</v>
      </c>
    </row>
    <row r="14" spans="1:28" x14ac:dyDescent="0.25">
      <c r="A14" s="6" t="s">
        <v>24</v>
      </c>
      <c r="B14" s="9">
        <f t="shared" si="9"/>
        <v>9249</v>
      </c>
      <c r="C14" s="41">
        <f>B14/B17</f>
        <v>0.12750909893018639</v>
      </c>
    </row>
    <row r="15" spans="1:28" x14ac:dyDescent="0.25">
      <c r="A15" s="7" t="s">
        <v>25</v>
      </c>
      <c r="B15" s="9">
        <f t="shared" si="9"/>
        <v>3538</v>
      </c>
      <c r="C15" s="41">
        <f>B15/B17</f>
        <v>4.8775780302194774E-2</v>
      </c>
    </row>
    <row r="16" spans="1:28" x14ac:dyDescent="0.25">
      <c r="A16" s="4" t="s">
        <v>26</v>
      </c>
      <c r="B16" s="9">
        <f t="shared" si="9"/>
        <v>10545</v>
      </c>
      <c r="C16" s="41">
        <f>B16/B17</f>
        <v>0.1453760891143708</v>
      </c>
    </row>
    <row r="17" spans="1:3" x14ac:dyDescent="0.25">
      <c r="A17" s="8" t="s">
        <v>67</v>
      </c>
      <c r="B17" s="11">
        <f>SUM(B11:B16)</f>
        <v>72536</v>
      </c>
    </row>
    <row r="20" spans="1:3" ht="30" x14ac:dyDescent="0.25">
      <c r="A20" s="8" t="s">
        <v>28</v>
      </c>
      <c r="B20" s="25" t="s">
        <v>65</v>
      </c>
    </row>
    <row r="21" spans="1:3" x14ac:dyDescent="0.25">
      <c r="A21" s="1" t="s">
        <v>29</v>
      </c>
      <c r="B21" s="9">
        <v>24078</v>
      </c>
      <c r="C21" s="41">
        <f>B21/B27</f>
        <v>0.42369212901863484</v>
      </c>
    </row>
    <row r="22" spans="1:3" x14ac:dyDescent="0.25">
      <c r="A22" s="3" t="s">
        <v>21</v>
      </c>
      <c r="B22" s="9">
        <v>9721</v>
      </c>
      <c r="C22" s="41">
        <f>B22/B27</f>
        <v>0.17105703074134684</v>
      </c>
    </row>
    <row r="23" spans="1:3" x14ac:dyDescent="0.25">
      <c r="A23" s="5" t="s">
        <v>23</v>
      </c>
      <c r="B23" s="9">
        <v>8430</v>
      </c>
      <c r="C23" s="41">
        <f>B23/B27</f>
        <v>0.14833975611043657</v>
      </c>
    </row>
    <row r="24" spans="1:3" x14ac:dyDescent="0.25">
      <c r="A24" s="6" t="s">
        <v>24</v>
      </c>
      <c r="B24" s="9">
        <v>7324</v>
      </c>
      <c r="C24" s="41">
        <f>B24/B27</f>
        <v>0.12887786165514087</v>
      </c>
    </row>
    <row r="25" spans="1:3" x14ac:dyDescent="0.25">
      <c r="A25" s="7" t="s">
        <v>25</v>
      </c>
      <c r="B25" s="9">
        <v>2584</v>
      </c>
      <c r="C25" s="41">
        <f>B25/B27</f>
        <v>4.546974256101638E-2</v>
      </c>
    </row>
    <row r="26" spans="1:3" x14ac:dyDescent="0.25">
      <c r="A26" s="4" t="s">
        <v>26</v>
      </c>
      <c r="B26" s="9">
        <v>4692</v>
      </c>
      <c r="C26" s="41">
        <f>B26/B27</f>
        <v>8.2563479913424484E-2</v>
      </c>
    </row>
    <row r="27" spans="1:3" x14ac:dyDescent="0.25">
      <c r="A27" s="8" t="s">
        <v>20</v>
      </c>
      <c r="B27" s="11">
        <f>SUM(B21:B26)</f>
        <v>56829</v>
      </c>
    </row>
    <row r="30" spans="1:3" ht="30" x14ac:dyDescent="0.25">
      <c r="A30" s="8" t="s">
        <v>28</v>
      </c>
      <c r="B30" s="25" t="s">
        <v>66</v>
      </c>
    </row>
    <row r="31" spans="1:3" x14ac:dyDescent="0.25">
      <c r="A31" s="1" t="s">
        <v>29</v>
      </c>
      <c r="B31" s="9">
        <v>18189</v>
      </c>
      <c r="C31" s="41">
        <v>0.54908531063213184</v>
      </c>
    </row>
    <row r="32" spans="1:3" x14ac:dyDescent="0.25">
      <c r="A32" s="3" t="s">
        <v>21</v>
      </c>
      <c r="B32" s="9">
        <v>5485</v>
      </c>
      <c r="C32" s="41">
        <v>0.16557990702167483</v>
      </c>
    </row>
    <row r="33" spans="1:3" x14ac:dyDescent="0.25">
      <c r="A33" s="5" t="s">
        <v>23</v>
      </c>
      <c r="B33" s="9">
        <v>5024</v>
      </c>
      <c r="C33" s="41">
        <v>0.15166334601219586</v>
      </c>
    </row>
    <row r="34" spans="1:3" x14ac:dyDescent="0.25">
      <c r="A34" s="6" t="s">
        <v>24</v>
      </c>
      <c r="B34" s="9">
        <v>4428</v>
      </c>
      <c r="C34" s="41">
        <v>0.13367143633399747</v>
      </c>
    </row>
    <row r="35" spans="1:3" x14ac:dyDescent="0.25">
      <c r="A35" s="7" t="s">
        <v>25</v>
      </c>
      <c r="B35" s="9">
        <v>0</v>
      </c>
      <c r="C35" s="41">
        <v>0</v>
      </c>
    </row>
    <row r="36" spans="1:3" x14ac:dyDescent="0.25">
      <c r="A36" s="4" t="s">
        <v>26</v>
      </c>
      <c r="B36" s="9">
        <v>0</v>
      </c>
      <c r="C36" s="41">
        <v>0</v>
      </c>
    </row>
    <row r="37" spans="1:3" x14ac:dyDescent="0.25">
      <c r="A37" s="8" t="s">
        <v>55</v>
      </c>
      <c r="B37" s="11">
        <v>33126</v>
      </c>
    </row>
    <row r="40" spans="1:3" ht="30" x14ac:dyDescent="0.25">
      <c r="A40" s="8" t="s">
        <v>28</v>
      </c>
      <c r="B40" s="25" t="s">
        <v>31</v>
      </c>
    </row>
    <row r="41" spans="1:3" x14ac:dyDescent="0.25">
      <c r="A41" s="1" t="s">
        <v>29</v>
      </c>
      <c r="B41" s="9">
        <v>13117</v>
      </c>
      <c r="C41" s="41">
        <f>B41/B47</f>
        <v>0.47258250468367202</v>
      </c>
    </row>
    <row r="42" spans="1:3" x14ac:dyDescent="0.25">
      <c r="A42" s="3" t="s">
        <v>21</v>
      </c>
      <c r="B42" s="9">
        <v>5737</v>
      </c>
      <c r="C42" s="41">
        <f>B42/B47</f>
        <v>0.20669404813373685</v>
      </c>
    </row>
    <row r="43" spans="1:3" x14ac:dyDescent="0.25">
      <c r="A43" s="5" t="s">
        <v>23</v>
      </c>
      <c r="B43" s="9">
        <v>2600</v>
      </c>
      <c r="C43" s="41">
        <f>B43/B47</f>
        <v>9.3673439976941927E-2</v>
      </c>
    </row>
    <row r="44" spans="1:3" x14ac:dyDescent="0.25">
      <c r="A44" s="6" t="s">
        <v>24</v>
      </c>
      <c r="B44" s="9">
        <v>2451</v>
      </c>
      <c r="C44" s="41">
        <f>B44/B47</f>
        <v>8.8305231301340256E-2</v>
      </c>
    </row>
    <row r="45" spans="1:3" x14ac:dyDescent="0.25">
      <c r="A45" s="7" t="s">
        <v>25</v>
      </c>
      <c r="B45" s="9">
        <v>652</v>
      </c>
      <c r="C45" s="41">
        <f>B45/B47</f>
        <v>2.3490416486525435E-2</v>
      </c>
    </row>
    <row r="46" spans="1:3" x14ac:dyDescent="0.25">
      <c r="A46" s="4" t="s">
        <v>26</v>
      </c>
      <c r="B46" s="9">
        <v>3199</v>
      </c>
      <c r="C46" s="41">
        <f>B46/B47</f>
        <v>0.11525435941778354</v>
      </c>
    </row>
    <row r="47" spans="1:3" x14ac:dyDescent="0.25">
      <c r="A47" s="8" t="s">
        <v>30</v>
      </c>
      <c r="B47" s="11">
        <f>SUM(B41:B46)</f>
        <v>27756</v>
      </c>
    </row>
    <row r="49" spans="1:3" ht="30" x14ac:dyDescent="0.25">
      <c r="A49" s="8" t="s">
        <v>28</v>
      </c>
      <c r="B49" s="25" t="s">
        <v>34</v>
      </c>
    </row>
    <row r="50" spans="1:3" x14ac:dyDescent="0.25">
      <c r="A50" s="1" t="s">
        <v>29</v>
      </c>
      <c r="B50" s="9">
        <v>20874</v>
      </c>
      <c r="C50" s="41">
        <f>B50/B56</f>
        <v>0.46071333980753953</v>
      </c>
    </row>
    <row r="51" spans="1:3" x14ac:dyDescent="0.25">
      <c r="A51" s="3" t="s">
        <v>21</v>
      </c>
      <c r="B51" s="9">
        <v>7772</v>
      </c>
      <c r="C51" s="41">
        <f>B51/B56</f>
        <v>0.1715370354021365</v>
      </c>
    </row>
    <row r="52" spans="1:3" x14ac:dyDescent="0.25">
      <c r="A52" s="5" t="s">
        <v>23</v>
      </c>
      <c r="B52" s="9">
        <v>4818</v>
      </c>
      <c r="C52" s="41">
        <f>B52/B56</f>
        <v>0.10633883640858127</v>
      </c>
    </row>
    <row r="53" spans="1:3" x14ac:dyDescent="0.25">
      <c r="A53" s="6" t="s">
        <v>24</v>
      </c>
      <c r="B53" s="9">
        <v>4712</v>
      </c>
      <c r="C53" s="41">
        <f>B53/B56</f>
        <v>0.10399929372296284</v>
      </c>
    </row>
    <row r="54" spans="1:3" x14ac:dyDescent="0.25">
      <c r="A54" s="7" t="s">
        <v>25</v>
      </c>
      <c r="B54" s="9">
        <v>2519</v>
      </c>
      <c r="C54" s="41">
        <f>B54/B56</f>
        <v>5.5597245519555048E-2</v>
      </c>
    </row>
    <row r="55" spans="1:3" x14ac:dyDescent="0.25">
      <c r="A55" s="4" t="s">
        <v>26</v>
      </c>
      <c r="B55" s="9">
        <v>4613</v>
      </c>
      <c r="C55" s="41">
        <f>B55/B56</f>
        <v>0.10181424913922486</v>
      </c>
    </row>
    <row r="56" spans="1:3" x14ac:dyDescent="0.25">
      <c r="A56" s="8" t="s">
        <v>32</v>
      </c>
      <c r="B56" s="11">
        <f>SUM(B50:B55)</f>
        <v>45308</v>
      </c>
    </row>
    <row r="58" spans="1:3" ht="30" x14ac:dyDescent="0.25">
      <c r="A58" s="8" t="s">
        <v>28</v>
      </c>
      <c r="B58" s="25" t="s">
        <v>35</v>
      </c>
    </row>
    <row r="59" spans="1:3" x14ac:dyDescent="0.25">
      <c r="A59" s="1" t="s">
        <v>29</v>
      </c>
      <c r="B59" s="9">
        <v>18785</v>
      </c>
      <c r="C59" s="41">
        <f>B59/B65</f>
        <v>0.44416333672238906</v>
      </c>
    </row>
    <row r="60" spans="1:3" x14ac:dyDescent="0.25">
      <c r="A60" s="3" t="s">
        <v>21</v>
      </c>
      <c r="B60" s="9">
        <v>7270</v>
      </c>
      <c r="C60" s="41">
        <f>B60/B65</f>
        <v>0.17189605844938879</v>
      </c>
    </row>
    <row r="61" spans="1:3" x14ac:dyDescent="0.25">
      <c r="A61" s="5" t="s">
        <v>23</v>
      </c>
      <c r="B61" s="9">
        <v>4604</v>
      </c>
      <c r="C61" s="41">
        <f>B61/B65</f>
        <v>0.10885962215969545</v>
      </c>
    </row>
    <row r="62" spans="1:3" x14ac:dyDescent="0.25">
      <c r="A62" s="6" t="s">
        <v>24</v>
      </c>
      <c r="B62" s="9">
        <v>4833</v>
      </c>
      <c r="C62" s="41">
        <f>B62/B65</f>
        <v>0.11427422977797744</v>
      </c>
    </row>
    <row r="63" spans="1:3" x14ac:dyDescent="0.25">
      <c r="A63" s="7" t="s">
        <v>25</v>
      </c>
      <c r="B63" s="9">
        <v>2260</v>
      </c>
      <c r="C63" s="41">
        <f>B63/B65</f>
        <v>5.343673894025016E-2</v>
      </c>
    </row>
    <row r="64" spans="1:3" x14ac:dyDescent="0.25">
      <c r="A64" s="4" t="s">
        <v>26</v>
      </c>
      <c r="B64" s="9">
        <v>4541</v>
      </c>
      <c r="C64" s="41">
        <f>B64/B65</f>
        <v>0.1073700139502991</v>
      </c>
    </row>
    <row r="65" spans="1:3" x14ac:dyDescent="0.25">
      <c r="A65" s="8" t="s">
        <v>33</v>
      </c>
      <c r="B65" s="11">
        <f>SUM(B59:B64)</f>
        <v>42293</v>
      </c>
    </row>
    <row r="67" spans="1:3" ht="30" x14ac:dyDescent="0.25">
      <c r="A67" s="8" t="s">
        <v>28</v>
      </c>
      <c r="B67" s="25" t="s">
        <v>36</v>
      </c>
    </row>
    <row r="68" spans="1:3" x14ac:dyDescent="0.25">
      <c r="A68" s="1" t="s">
        <v>29</v>
      </c>
      <c r="B68" s="9">
        <v>15307</v>
      </c>
      <c r="C68" s="41">
        <f>B68/B74</f>
        <v>0.43849547381689014</v>
      </c>
    </row>
    <row r="69" spans="1:3" x14ac:dyDescent="0.25">
      <c r="A69" s="3" t="s">
        <v>21</v>
      </c>
      <c r="B69" s="9">
        <v>5675</v>
      </c>
      <c r="C69" s="41">
        <f>B69/B74</f>
        <v>0.16257018448493182</v>
      </c>
    </row>
    <row r="70" spans="1:3" x14ac:dyDescent="0.25">
      <c r="A70" s="5" t="s">
        <v>23</v>
      </c>
      <c r="B70" s="9">
        <v>4309</v>
      </c>
      <c r="C70" s="41">
        <f>B70/B74</f>
        <v>0.12343875329437379</v>
      </c>
    </row>
    <row r="71" spans="1:3" x14ac:dyDescent="0.25">
      <c r="A71" s="6" t="s">
        <v>24</v>
      </c>
      <c r="B71" s="9">
        <v>3901</v>
      </c>
      <c r="C71" s="41">
        <f>B71/B74</f>
        <v>0.11175088804858485</v>
      </c>
    </row>
    <row r="72" spans="1:3" x14ac:dyDescent="0.25">
      <c r="A72" s="7" t="s">
        <v>25</v>
      </c>
      <c r="B72" s="9">
        <v>1715</v>
      </c>
      <c r="C72" s="41">
        <f>B72/B74</f>
        <v>4.9129139452274553E-2</v>
      </c>
    </row>
    <row r="73" spans="1:3" x14ac:dyDescent="0.25">
      <c r="A73" s="4" t="s">
        <v>26</v>
      </c>
      <c r="B73" s="9">
        <v>4001</v>
      </c>
      <c r="C73" s="41">
        <f>B73/B74</f>
        <v>0.11461556090294488</v>
      </c>
    </row>
    <row r="74" spans="1:3" x14ac:dyDescent="0.25">
      <c r="A74" s="8" t="s">
        <v>37</v>
      </c>
      <c r="B74" s="11">
        <f>SUM(B68:B73)</f>
        <v>34908</v>
      </c>
    </row>
    <row r="76" spans="1:3" ht="30" x14ac:dyDescent="0.25">
      <c r="A76" s="8" t="s">
        <v>28</v>
      </c>
      <c r="B76" s="25" t="s">
        <v>38</v>
      </c>
    </row>
    <row r="77" spans="1:3" x14ac:dyDescent="0.25">
      <c r="A77" s="1" t="s">
        <v>29</v>
      </c>
      <c r="B77" s="9">
        <v>17045</v>
      </c>
      <c r="C77" s="41">
        <f>B77/B83</f>
        <v>0.42686133580426233</v>
      </c>
    </row>
    <row r="78" spans="1:3" x14ac:dyDescent="0.25">
      <c r="A78" s="3" t="s">
        <v>21</v>
      </c>
      <c r="B78" s="9">
        <v>5368</v>
      </c>
      <c r="C78" s="41">
        <f>B78/B83</f>
        <v>0.13443189501890762</v>
      </c>
    </row>
    <row r="79" spans="1:3" x14ac:dyDescent="0.25">
      <c r="A79" s="5" t="s">
        <v>23</v>
      </c>
      <c r="B79" s="9">
        <v>6527</v>
      </c>
      <c r="C79" s="41">
        <f>B79/B83</f>
        <v>0.16345696326162631</v>
      </c>
    </row>
    <row r="80" spans="1:3" x14ac:dyDescent="0.25">
      <c r="A80" s="6" t="s">
        <v>24</v>
      </c>
      <c r="B80" s="9">
        <v>4200</v>
      </c>
      <c r="C80" s="41">
        <f>B80/B83</f>
        <v>0.10518143798051639</v>
      </c>
    </row>
    <row r="81" spans="1:9" x14ac:dyDescent="0.25">
      <c r="A81" s="7" t="s">
        <v>25</v>
      </c>
      <c r="B81" s="9">
        <v>2970</v>
      </c>
      <c r="C81" s="41">
        <f>B81/B83</f>
        <v>7.4378302571936589E-2</v>
      </c>
    </row>
    <row r="82" spans="1:9" x14ac:dyDescent="0.25">
      <c r="A82" s="4" t="s">
        <v>26</v>
      </c>
      <c r="B82" s="9">
        <v>3821</v>
      </c>
      <c r="C82" s="41">
        <f>B82/B83</f>
        <v>9.5690065362750751E-2</v>
      </c>
    </row>
    <row r="83" spans="1:9" x14ac:dyDescent="0.25">
      <c r="A83" s="8" t="s">
        <v>39</v>
      </c>
      <c r="B83" s="11">
        <f>SUM(B77:B82)</f>
        <v>39931</v>
      </c>
    </row>
    <row r="85" spans="1:9" ht="30" x14ac:dyDescent="0.25">
      <c r="A85" s="8" t="s">
        <v>28</v>
      </c>
      <c r="B85" s="25" t="s">
        <v>40</v>
      </c>
    </row>
    <row r="86" spans="1:9" x14ac:dyDescent="0.25">
      <c r="A86" s="1" t="s">
        <v>29</v>
      </c>
      <c r="B86" s="9">
        <v>17400</v>
      </c>
      <c r="C86" s="41">
        <f>B86/B92</f>
        <v>0.42087949300953026</v>
      </c>
    </row>
    <row r="87" spans="1:9" x14ac:dyDescent="0.25">
      <c r="A87" s="3" t="s">
        <v>21</v>
      </c>
      <c r="B87" s="9">
        <v>7221</v>
      </c>
      <c r="C87" s="41">
        <f>B87/B92</f>
        <v>0.17466498959895504</v>
      </c>
    </row>
    <row r="88" spans="1:9" x14ac:dyDescent="0.25">
      <c r="A88" s="5" t="s">
        <v>23</v>
      </c>
      <c r="B88" s="9">
        <v>5884</v>
      </c>
      <c r="C88" s="41">
        <f>B88/B92</f>
        <v>0.14232499637172852</v>
      </c>
    </row>
    <row r="89" spans="1:9" x14ac:dyDescent="0.25">
      <c r="A89" s="6" t="s">
        <v>24</v>
      </c>
      <c r="B89" s="9">
        <v>4606</v>
      </c>
      <c r="C89" s="41">
        <f>B89/B92</f>
        <v>0.1114121232644768</v>
      </c>
    </row>
    <row r="90" spans="1:9" x14ac:dyDescent="0.25">
      <c r="A90" s="7" t="s">
        <v>25</v>
      </c>
      <c r="B90" s="9">
        <v>3223</v>
      </c>
      <c r="C90" s="41">
        <f>B90/B92</f>
        <v>7.7959460113202067E-2</v>
      </c>
    </row>
    <row r="91" spans="1:9" x14ac:dyDescent="0.25">
      <c r="A91" s="4" t="s">
        <v>26</v>
      </c>
      <c r="B91" s="9">
        <v>3008</v>
      </c>
      <c r="C91" s="41">
        <f>B91/B92</f>
        <v>7.2758937642107294E-2</v>
      </c>
    </row>
    <row r="92" spans="1:9" x14ac:dyDescent="0.25">
      <c r="A92" s="8" t="s">
        <v>41</v>
      </c>
      <c r="B92" s="11">
        <f>SUM(B86:B91)</f>
        <v>41342</v>
      </c>
    </row>
    <row r="95" spans="1:9" ht="30" x14ac:dyDescent="0.25">
      <c r="A95" s="8" t="s">
        <v>28</v>
      </c>
      <c r="B95" s="25" t="s">
        <v>40</v>
      </c>
      <c r="C95" s="25" t="s">
        <v>38</v>
      </c>
      <c r="D95" s="25" t="s">
        <v>36</v>
      </c>
      <c r="E95" s="25" t="s">
        <v>35</v>
      </c>
      <c r="F95" s="25" t="s">
        <v>34</v>
      </c>
      <c r="G95" s="25" t="s">
        <v>31</v>
      </c>
      <c r="H95" s="25" t="s">
        <v>66</v>
      </c>
      <c r="I95" s="25" t="s">
        <v>65</v>
      </c>
    </row>
    <row r="96" spans="1:9" x14ac:dyDescent="0.25">
      <c r="A96" s="1" t="s">
        <v>29</v>
      </c>
      <c r="B96" s="9">
        <v>17400</v>
      </c>
      <c r="C96" s="9">
        <v>17045</v>
      </c>
      <c r="D96" s="9">
        <v>15307</v>
      </c>
      <c r="E96" s="9">
        <v>18785</v>
      </c>
      <c r="F96" s="9">
        <v>20874</v>
      </c>
      <c r="G96" s="9">
        <v>13117</v>
      </c>
      <c r="H96" s="9">
        <v>18189</v>
      </c>
      <c r="I96" s="9">
        <v>24078</v>
      </c>
    </row>
    <row r="97" spans="1:9" x14ac:dyDescent="0.25">
      <c r="A97" s="3" t="s">
        <v>21</v>
      </c>
      <c r="B97" s="9">
        <v>7221</v>
      </c>
      <c r="C97" s="9">
        <v>5368</v>
      </c>
      <c r="D97" s="9">
        <v>5675</v>
      </c>
      <c r="E97" s="9">
        <v>7270</v>
      </c>
      <c r="F97" s="9">
        <v>7772</v>
      </c>
      <c r="G97" s="9">
        <v>5737</v>
      </c>
      <c r="H97" s="9">
        <v>5485</v>
      </c>
      <c r="I97" s="9">
        <v>9721</v>
      </c>
    </row>
    <row r="98" spans="1:9" x14ac:dyDescent="0.25">
      <c r="A98" s="5" t="s">
        <v>23</v>
      </c>
      <c r="B98" s="9">
        <v>5884</v>
      </c>
      <c r="C98" s="9">
        <v>6527</v>
      </c>
      <c r="D98" s="9">
        <v>4309</v>
      </c>
      <c r="E98" s="9">
        <v>4604</v>
      </c>
      <c r="F98" s="9">
        <v>4818</v>
      </c>
      <c r="G98" s="9">
        <v>2600</v>
      </c>
      <c r="H98" s="9">
        <v>5024</v>
      </c>
      <c r="I98" s="9">
        <v>8430</v>
      </c>
    </row>
    <row r="99" spans="1:9" x14ac:dyDescent="0.25">
      <c r="A99" s="6" t="s">
        <v>24</v>
      </c>
      <c r="B99" s="9">
        <v>4606</v>
      </c>
      <c r="C99" s="9">
        <v>4200</v>
      </c>
      <c r="D99" s="9">
        <v>3901</v>
      </c>
      <c r="E99" s="9">
        <v>4833</v>
      </c>
      <c r="F99" s="9">
        <v>4712</v>
      </c>
      <c r="G99" s="9">
        <v>2451</v>
      </c>
      <c r="H99" s="9">
        <v>4428</v>
      </c>
      <c r="I99" s="9">
        <v>7324</v>
      </c>
    </row>
    <row r="100" spans="1:9" x14ac:dyDescent="0.25">
      <c r="A100" s="7" t="s">
        <v>25</v>
      </c>
      <c r="B100" s="9">
        <v>3223</v>
      </c>
      <c r="C100" s="9">
        <v>2970</v>
      </c>
      <c r="D100" s="9">
        <v>1715</v>
      </c>
      <c r="E100" s="9">
        <v>2260</v>
      </c>
      <c r="F100" s="9">
        <v>2519</v>
      </c>
      <c r="G100" s="9">
        <v>652</v>
      </c>
      <c r="H100" s="9">
        <v>0</v>
      </c>
      <c r="I100" s="9">
        <v>2584</v>
      </c>
    </row>
    <row r="101" spans="1:9" x14ac:dyDescent="0.25">
      <c r="A101" s="4" t="s">
        <v>26</v>
      </c>
      <c r="B101" s="9">
        <v>3008</v>
      </c>
      <c r="C101" s="9">
        <v>3821</v>
      </c>
      <c r="D101" s="9">
        <v>4001</v>
      </c>
      <c r="E101" s="9">
        <v>4541</v>
      </c>
      <c r="F101" s="9">
        <v>4613</v>
      </c>
      <c r="G101" s="9">
        <v>3199</v>
      </c>
      <c r="H101" s="9">
        <v>0</v>
      </c>
      <c r="I101" s="9">
        <v>4692</v>
      </c>
    </row>
    <row r="102" spans="1:9" x14ac:dyDescent="0.25">
      <c r="A102" s="8"/>
      <c r="B102" s="11">
        <f t="shared" ref="B102:I102" si="10">SUM(B96:B101)</f>
        <v>41342</v>
      </c>
      <c r="C102" s="11">
        <f t="shared" si="10"/>
        <v>39931</v>
      </c>
      <c r="D102" s="11">
        <f t="shared" si="10"/>
        <v>34908</v>
      </c>
      <c r="E102" s="11">
        <f t="shared" si="10"/>
        <v>42293</v>
      </c>
      <c r="F102" s="11">
        <f t="shared" si="10"/>
        <v>45308</v>
      </c>
      <c r="G102" s="11">
        <f t="shared" si="10"/>
        <v>27756</v>
      </c>
      <c r="H102" s="11">
        <f t="shared" si="10"/>
        <v>33126</v>
      </c>
      <c r="I102" s="11">
        <f t="shared" si="10"/>
        <v>56829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_x0020_de_x0020_documents xmlns="95cafc37-cf85-456a-ab6a-5d50a88b6c5a">Statistiques</Type_x0020_de_x0020_documents>
    <Année xmlns="95cafc37-cf85-456a-ab6a-5d50a88b6c5a">2023</Anné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57779D07250B4B89025F67CC3D4302" ma:contentTypeVersion="6" ma:contentTypeDescription="Crée un document." ma:contentTypeScope="" ma:versionID="f83021a179d6f425aa64010781de6684">
  <xsd:schema xmlns:xsd="http://www.w3.org/2001/XMLSchema" xmlns:xs="http://www.w3.org/2001/XMLSchema" xmlns:p="http://schemas.microsoft.com/office/2006/metadata/properties" xmlns:ns2="95cafc37-cf85-456a-ab6a-5d50a88b6c5a" targetNamespace="http://schemas.microsoft.com/office/2006/metadata/properties" ma:root="true" ma:fieldsID="3ea0447b149cd89e9f55934a13ea0b21" ns2:_="">
    <xsd:import namespace="95cafc37-cf85-456a-ab6a-5d50a88b6c5a"/>
    <xsd:element name="properties">
      <xsd:complexType>
        <xsd:sequence>
          <xsd:element name="documentManagement">
            <xsd:complexType>
              <xsd:all>
                <xsd:element ref="ns2:Année"/>
                <xsd:element ref="ns2:Type_x0020_de_x0020_docu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afc37-cf85-456a-ab6a-5d50a88b6c5a" elementFormDefault="qualified">
    <xsd:import namespace="http://schemas.microsoft.com/office/2006/documentManagement/types"/>
    <xsd:import namespace="http://schemas.microsoft.com/office/infopath/2007/PartnerControls"/>
    <xsd:element name="Année" ma:index="4" ma:displayName="Année" ma:default="2021" ma:format="Dropdown" ma:internalName="Ann_x00e9_e" ma:readOnly="fals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</xsd:restriction>
      </xsd:simpleType>
    </xsd:element>
    <xsd:element name="Type_x0020_de_x0020_documents" ma:index="5" nillable="true" ma:displayName="Type de documents" ma:format="Dropdown" ma:internalName="Type_x0020_de_x0020_documents" ma:readOnly="false">
      <xsd:simpleType>
        <xsd:restriction base="dms:Choice">
          <xsd:enumeration value="Statistiques"/>
          <xsd:enumeration value="Bilans"/>
          <xsd:enumeration value="Indicateurs de fonctionnement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BC985E-C9A8-4938-A9BE-C6166B171E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A3B36D-7D4B-4BDD-8714-C6343CC913FA}">
  <ds:schemaRefs>
    <ds:schemaRef ds:uri="http://purl.org/dc/terms/"/>
    <ds:schemaRef ds:uri="95cafc37-cf85-456a-ab6a-5d50a88b6c5a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70F7FE6-1FDA-4F8A-9D7C-DCEA66B9AD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afc37-cf85-456a-ab6a-5d50a88b6c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MOSSON</vt:lpstr>
      <vt:lpstr>AIGUELONGUE</vt:lpstr>
      <vt:lpstr>F. VILLON</vt:lpstr>
      <vt:lpstr>TASTAVIN</vt:lpstr>
      <vt:lpstr>HDV</vt:lpstr>
      <vt:lpstr>AUBES POMPIGNANE</vt:lpstr>
      <vt:lpstr>TOTAL VQ_MENSUEL</vt:lpstr>
      <vt:lpstr>TOTAL VQ_TRIMESTRIEL</vt:lpstr>
      <vt:lpstr>2023_PAR SITE</vt:lpstr>
      <vt:lpstr>Hist 2015 2023</vt:lpstr>
      <vt:lpstr>Prestations</vt:lpstr>
      <vt:lpstr>Montpellier HC 2015-2023</vt:lpstr>
    </vt:vector>
  </TitlesOfParts>
  <Manager/>
  <Company>Mairie de Montpellier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Statistiques hebdomadaires mensuelles annuelle 2019 VQ</dc:title>
  <dc:subject/>
  <dc:creator>REDAL,Michel</dc:creator>
  <cp:keywords/>
  <dc:description/>
  <cp:lastModifiedBy>THIEBAUD Rémi</cp:lastModifiedBy>
  <cp:revision/>
  <dcterms:created xsi:type="dcterms:W3CDTF">2018-05-14T14:32:10Z</dcterms:created>
  <dcterms:modified xsi:type="dcterms:W3CDTF">2024-01-29T06:58:04Z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0x0101008757779D07250B4B89025F67CC3D4302</vt:lpwstr>
  </property>
</Properties>
</file>