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40" yWindow="240" windowWidth="9690" windowHeight="5355"/>
  </bookViews>
  <sheets>
    <sheet name="Comptage 1 Semaine" sheetId="1" r:id="rId1"/>
  </sheets>
  <definedNames>
    <definedName name="debit_total">#REF!</definedName>
    <definedName name="dim">'Comptage 1 Semaine'!$H$43</definedName>
    <definedName name="hmax">'Comptage 1 Semaine'!$B$40</definedName>
    <definedName name="jeu">'Comptage 1 Semaine'!$E$43</definedName>
    <definedName name="jmax">'Comptage 1 Semaine'!$K$5</definedName>
    <definedName name="jmin">'Comptage 1 Semaine'!$L$5</definedName>
    <definedName name="lun">'Comptage 1 Semaine'!$B$43</definedName>
    <definedName name="mar">'Comptage 1 Semaine'!$C$43</definedName>
    <definedName name="mer">'Comptage 1 Semaine'!$D$43</definedName>
    <definedName name="sam">'Comptage 1 Semaine'!$G$43</definedName>
    <definedName name="ven">'Comptage 1 Semaine'!$F$43</definedName>
    <definedName name="_xlnm.Print_Area" localSheetId="0">'Comptage 1 Semaine'!$A$1:$J$246</definedName>
  </definedNames>
  <calcPr calcId="145621"/>
</workbook>
</file>

<file path=xl/calcChain.xml><?xml version="1.0" encoding="utf-8"?>
<calcChain xmlns="http://schemas.openxmlformats.org/spreadsheetml/2006/main">
  <c r="B172" i="1" l="1"/>
  <c r="H6" i="1"/>
  <c r="G4" i="1"/>
  <c r="B7" i="1" l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D7" i="1"/>
  <c r="D8" i="1"/>
  <c r="D9" i="1"/>
  <c r="D10" i="1"/>
  <c r="D11" i="1"/>
  <c r="D12" i="1"/>
  <c r="D13" i="1"/>
  <c r="D14" i="1"/>
  <c r="D15" i="1"/>
  <c r="D41" i="1" s="1"/>
  <c r="D16" i="1"/>
  <c r="D17" i="1"/>
  <c r="D18" i="1"/>
  <c r="D19" i="1"/>
  <c r="D20" i="1"/>
  <c r="D21" i="1"/>
  <c r="D22" i="1"/>
  <c r="D23" i="1"/>
  <c r="D24" i="1"/>
  <c r="D42" i="1" s="1"/>
  <c r="D25" i="1"/>
  <c r="D26" i="1"/>
  <c r="D27" i="1"/>
  <c r="D28" i="1"/>
  <c r="D29" i="1"/>
  <c r="D30" i="1"/>
  <c r="E7" i="1"/>
  <c r="E8" i="1"/>
  <c r="E9" i="1"/>
  <c r="E10" i="1"/>
  <c r="E11" i="1"/>
  <c r="E12" i="1"/>
  <c r="E13" i="1"/>
  <c r="E14" i="1"/>
  <c r="E15" i="1"/>
  <c r="E41" i="1" s="1"/>
  <c r="E16" i="1"/>
  <c r="E17" i="1"/>
  <c r="E18" i="1"/>
  <c r="E19" i="1"/>
  <c r="E20" i="1"/>
  <c r="E21" i="1"/>
  <c r="E22" i="1"/>
  <c r="E23" i="1"/>
  <c r="E24" i="1"/>
  <c r="E42" i="1" s="1"/>
  <c r="E25" i="1"/>
  <c r="E26" i="1"/>
  <c r="E27" i="1"/>
  <c r="E28" i="1"/>
  <c r="E29" i="1"/>
  <c r="E30" i="1"/>
  <c r="F7" i="1"/>
  <c r="F8" i="1"/>
  <c r="F9" i="1"/>
  <c r="F10" i="1"/>
  <c r="F11" i="1"/>
  <c r="F12" i="1"/>
  <c r="F13" i="1"/>
  <c r="F14" i="1"/>
  <c r="F15" i="1"/>
  <c r="F41" i="1" s="1"/>
  <c r="F16" i="1"/>
  <c r="F17" i="1"/>
  <c r="F18" i="1"/>
  <c r="F19" i="1"/>
  <c r="F20" i="1"/>
  <c r="F21" i="1"/>
  <c r="F22" i="1"/>
  <c r="F23" i="1"/>
  <c r="F24" i="1"/>
  <c r="F42" i="1" s="1"/>
  <c r="F25" i="1"/>
  <c r="F26" i="1"/>
  <c r="F27" i="1"/>
  <c r="F28" i="1"/>
  <c r="F29" i="1"/>
  <c r="F30" i="1"/>
  <c r="G7" i="1"/>
  <c r="G8" i="1"/>
  <c r="G9" i="1"/>
  <c r="G10" i="1"/>
  <c r="G11" i="1"/>
  <c r="G12" i="1"/>
  <c r="G13" i="1"/>
  <c r="G14" i="1"/>
  <c r="G15" i="1"/>
  <c r="G41" i="1" s="1"/>
  <c r="G16" i="1"/>
  <c r="G17" i="1"/>
  <c r="G18" i="1"/>
  <c r="G19" i="1"/>
  <c r="G20" i="1"/>
  <c r="G21" i="1"/>
  <c r="G22" i="1"/>
  <c r="G23" i="1"/>
  <c r="G24" i="1"/>
  <c r="G42" i="1" s="1"/>
  <c r="G25" i="1"/>
  <c r="G26" i="1"/>
  <c r="G27" i="1"/>
  <c r="G28" i="1"/>
  <c r="G29" i="1"/>
  <c r="G30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B41" i="1"/>
  <c r="G158" i="1"/>
  <c r="B158" i="1"/>
  <c r="G143" i="1"/>
  <c r="B143" i="1"/>
  <c r="G129" i="1"/>
  <c r="B129" i="1"/>
  <c r="A190" i="1"/>
  <c r="A191" i="1"/>
  <c r="C4" i="1"/>
  <c r="A125" i="1"/>
  <c r="A61" i="1"/>
  <c r="B6" i="1"/>
  <c r="B35" i="1" s="1"/>
  <c r="C6" i="1"/>
  <c r="C35" i="1" s="1"/>
  <c r="D6" i="1"/>
  <c r="D35" i="1" s="1"/>
  <c r="E6" i="1"/>
  <c r="E35" i="1" s="1"/>
  <c r="F6" i="1"/>
  <c r="F35" i="1" s="1"/>
  <c r="G6" i="1"/>
  <c r="G35" i="1" s="1"/>
  <c r="H35" i="1"/>
  <c r="J27" i="1" l="1"/>
  <c r="I27" i="1"/>
  <c r="J23" i="1"/>
  <c r="I23" i="1"/>
  <c r="J15" i="1"/>
  <c r="I15" i="1"/>
  <c r="J11" i="1"/>
  <c r="I11" i="1"/>
  <c r="J7" i="1"/>
  <c r="I7" i="1"/>
  <c r="I30" i="1"/>
  <c r="J30" i="1"/>
  <c r="J26" i="1"/>
  <c r="I26" i="1"/>
  <c r="I22" i="1"/>
  <c r="J22" i="1"/>
  <c r="I18" i="1"/>
  <c r="J18" i="1"/>
  <c r="I14" i="1"/>
  <c r="J14" i="1"/>
  <c r="I10" i="1"/>
  <c r="J10" i="1"/>
  <c r="J21" i="1"/>
  <c r="I21" i="1"/>
  <c r="J29" i="1"/>
  <c r="I29" i="1"/>
  <c r="J25" i="1"/>
  <c r="I25" i="1"/>
  <c r="J17" i="1"/>
  <c r="I17" i="1"/>
  <c r="J13" i="1"/>
  <c r="I13" i="1"/>
  <c r="J9" i="1"/>
  <c r="I9" i="1"/>
  <c r="I28" i="1"/>
  <c r="J28" i="1"/>
  <c r="J24" i="1"/>
  <c r="I24" i="1"/>
  <c r="J20" i="1"/>
  <c r="I20" i="1"/>
  <c r="J16" i="1"/>
  <c r="I16" i="1"/>
  <c r="J12" i="1"/>
  <c r="I12" i="1"/>
  <c r="J8" i="1"/>
  <c r="I8" i="1"/>
  <c r="J19" i="1"/>
  <c r="I19" i="1"/>
  <c r="B42" i="1"/>
  <c r="C42" i="1"/>
  <c r="C41" i="1"/>
  <c r="I39" i="1" s="1"/>
  <c r="F36" i="1"/>
  <c r="F39" i="1"/>
  <c r="C36" i="1"/>
  <c r="B39" i="1"/>
  <c r="G38" i="1"/>
  <c r="F38" i="1"/>
  <c r="E40" i="1"/>
  <c r="D40" i="1"/>
  <c r="B38" i="1"/>
  <c r="E36" i="1"/>
  <c r="C39" i="1"/>
  <c r="D36" i="1"/>
  <c r="D39" i="1"/>
  <c r="G40" i="1"/>
  <c r="F40" i="1"/>
  <c r="E39" i="1"/>
  <c r="D38" i="1"/>
  <c r="C38" i="1"/>
  <c r="B36" i="1"/>
  <c r="H39" i="1"/>
  <c r="G39" i="1"/>
  <c r="H40" i="1"/>
  <c r="B40" i="1"/>
  <c r="C40" i="1"/>
  <c r="E38" i="1"/>
  <c r="H38" i="1"/>
  <c r="H42" i="1"/>
  <c r="H41" i="1"/>
  <c r="H36" i="1"/>
  <c r="H43" i="1"/>
  <c r="G36" i="1"/>
  <c r="C43" i="1"/>
  <c r="E43" i="1"/>
  <c r="D43" i="1"/>
  <c r="G43" i="1"/>
  <c r="F43" i="1"/>
  <c r="B43" i="1"/>
  <c r="F37" i="1" l="1"/>
  <c r="C37" i="1"/>
  <c r="E37" i="1"/>
  <c r="I36" i="1"/>
  <c r="J36" i="1" s="1"/>
  <c r="I43" i="1"/>
  <c r="J43" i="1" s="1"/>
  <c r="J39" i="1"/>
  <c r="B37" i="1"/>
  <c r="D37" i="1"/>
  <c r="G37" i="1"/>
  <c r="H37" i="1"/>
  <c r="K5" i="1"/>
  <c r="K15" i="1" s="1"/>
  <c r="L5" i="1"/>
  <c r="L9" i="1" s="1"/>
  <c r="I64" i="1"/>
  <c r="K9" i="1" l="1"/>
  <c r="K19" i="1"/>
  <c r="J37" i="1"/>
  <c r="I37" i="1"/>
  <c r="L24" i="1"/>
  <c r="K25" i="1"/>
  <c r="K27" i="1"/>
  <c r="K17" i="1"/>
  <c r="K18" i="1"/>
  <c r="L13" i="1"/>
  <c r="K30" i="1"/>
  <c r="D85" i="1" s="1"/>
  <c r="K21" i="1"/>
  <c r="K20" i="1"/>
  <c r="K14" i="1"/>
  <c r="K12" i="1"/>
  <c r="K11" i="1"/>
  <c r="K8" i="1"/>
  <c r="K26" i="1"/>
  <c r="K28" i="1"/>
  <c r="K16" i="1"/>
  <c r="K22" i="1"/>
  <c r="L8" i="1"/>
  <c r="L19" i="1"/>
  <c r="L25" i="1"/>
  <c r="L6" i="1"/>
  <c r="L11" i="1"/>
  <c r="L14" i="1"/>
  <c r="L17" i="1"/>
  <c r="L23" i="1"/>
  <c r="L15" i="1"/>
  <c r="L30" i="1"/>
  <c r="D106" i="1" s="1"/>
  <c r="L7" i="1"/>
  <c r="L21" i="1"/>
  <c r="H85" i="1"/>
  <c r="K6" i="1"/>
  <c r="K13" i="1"/>
  <c r="K24" i="1"/>
  <c r="K7" i="1"/>
  <c r="K10" i="1"/>
  <c r="K29" i="1"/>
  <c r="K23" i="1"/>
  <c r="L20" i="1"/>
  <c r="L26" i="1"/>
  <c r="L22" i="1"/>
  <c r="L29" i="1"/>
  <c r="L18" i="1"/>
  <c r="L12" i="1"/>
  <c r="H106" i="1"/>
  <c r="L16" i="1"/>
  <c r="L10" i="1"/>
  <c r="L28" i="1"/>
  <c r="L27" i="1"/>
</calcChain>
</file>

<file path=xl/sharedStrings.xml><?xml version="1.0" encoding="utf-8"?>
<sst xmlns="http://schemas.openxmlformats.org/spreadsheetml/2006/main" count="71" uniqueCount="69">
  <si>
    <t>Commentaire3</t>
  </si>
  <si>
    <t>Semaine</t>
  </si>
  <si>
    <t>Week end</t>
  </si>
  <si>
    <t>De 6 à 22H</t>
  </si>
  <si>
    <t>Nuit</t>
  </si>
  <si>
    <t>Moy Veh/H</t>
  </si>
  <si>
    <t>Minimum</t>
  </si>
  <si>
    <t>Maximum</t>
  </si>
  <si>
    <t>De 8 à 9H</t>
  </si>
  <si>
    <t>Débit Total</t>
  </si>
  <si>
    <t>De 17 à 18H</t>
  </si>
  <si>
    <t>Total Jour</t>
  </si>
  <si>
    <t>Graphique du jour le plus chargé</t>
  </si>
  <si>
    <t>Veh/jour</t>
  </si>
  <si>
    <t>Graphique du jour le moins chargé</t>
  </si>
  <si>
    <t>Totaux Journaliers</t>
  </si>
  <si>
    <t>Graphiques des résultats</t>
  </si>
  <si>
    <t>Histogrammes des débits journaliers :</t>
  </si>
  <si>
    <t>Commentaire2</t>
  </si>
  <si>
    <t>Commentaire1</t>
  </si>
  <si>
    <t>du</t>
  </si>
  <si>
    <t>au</t>
  </si>
  <si>
    <t>Moy. Journ.</t>
  </si>
  <si>
    <t>MJ05 Matin</t>
  </si>
  <si>
    <t>MJ05 Soir</t>
  </si>
  <si>
    <t>Moy 7 J</t>
  </si>
  <si>
    <t>Moy 5 J</t>
  </si>
  <si>
    <t>0-1</t>
  </si>
  <si>
    <t>1-2</t>
  </si>
  <si>
    <t>2-3</t>
  </si>
  <si>
    <t>3-4</t>
  </si>
  <si>
    <t>4-5</t>
  </si>
  <si>
    <t>5-6</t>
  </si>
  <si>
    <t>6-7</t>
  </si>
  <si>
    <t>7-8</t>
  </si>
  <si>
    <t>8-9</t>
  </si>
  <si>
    <t>9-10</t>
  </si>
  <si>
    <t>10-11</t>
  </si>
  <si>
    <t>11-12</t>
  </si>
  <si>
    <t>12-13</t>
  </si>
  <si>
    <t>13-14</t>
  </si>
  <si>
    <t>14-15</t>
  </si>
  <si>
    <t>15-16</t>
  </si>
  <si>
    <t>16-17</t>
  </si>
  <si>
    <t>17-18</t>
  </si>
  <si>
    <t>18-19</t>
  </si>
  <si>
    <t>19-20</t>
  </si>
  <si>
    <t>20-21</t>
  </si>
  <si>
    <t>21-22</t>
  </si>
  <si>
    <t>22-23</t>
  </si>
  <si>
    <t>23-24</t>
  </si>
  <si>
    <t>Débits Vélos</t>
  </si>
  <si>
    <t>MONTPELLIER</t>
  </si>
  <si>
    <t>jeudi 22 mars 2018</t>
  </si>
  <si>
    <t>vendredi 23 mars 2018</t>
  </si>
  <si>
    <t>samedi 24 mars 2018</t>
  </si>
  <si>
    <t>dimanche 25 mars 2018</t>
  </si>
  <si>
    <t>lundi 26 mars 2018</t>
  </si>
  <si>
    <t>mardi 27 mars 2018</t>
  </si>
  <si>
    <t>mercredi 28 mars 2018</t>
  </si>
  <si>
    <t xml:space="preserve">jeu 22 mars </t>
  </si>
  <si>
    <t xml:space="preserve">ven 23 mars </t>
  </si>
  <si>
    <t xml:space="preserve">sam 24 mars </t>
  </si>
  <si>
    <t xml:space="preserve">dim 25 mars </t>
  </si>
  <si>
    <t xml:space="preserve">lun 26 mars </t>
  </si>
  <si>
    <t xml:space="preserve">mar 27 mars </t>
  </si>
  <si>
    <t xml:space="preserve">mer 28 mars </t>
  </si>
  <si>
    <t>Latitude: 43.6018 - Longitude: 3.8752</t>
  </si>
  <si>
    <t xml:space="preserve"> Poste 9.1B- Avenue de Maurin vers Rue Enclos Fermaud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</si>
</sst>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General_)"/>
  </numFmts>
  <fonts count="15" x14ac:knownFonts="1">
    <font>
      <sz val="10"/>
      <name val="MS Sans Serif"/>
    </font>
    <font>
      <sz val="9"/>
      <name val="Arial"/>
      <family val="2"/>
    </font>
    <font>
      <sz val="10"/>
      <name val="Arial"/>
      <family val="2"/>
    </font>
    <font>
      <sz val="9"/>
      <color indexed="10"/>
      <name val="Arial"/>
      <family val="2"/>
    </font>
    <font>
      <b/>
      <sz val="9"/>
      <name val="Arial"/>
      <family val="2"/>
    </font>
    <font>
      <b/>
      <sz val="9"/>
      <color indexed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i/>
      <sz val="9"/>
      <name val="Arial"/>
      <family val="2"/>
    </font>
    <font>
      <b/>
      <sz val="8"/>
      <name val="Arial"/>
      <family val="2"/>
    </font>
    <font>
      <b/>
      <sz val="9"/>
      <color indexed="10"/>
      <name val="Arial"/>
      <family val="2"/>
    </font>
    <font>
      <b/>
      <sz val="10"/>
      <color indexed="50"/>
      <name val="Arial"/>
      <family val="2"/>
    </font>
    <font>
      <b/>
      <sz val="10"/>
      <name val="Arial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0" borderId="0" xfId="0" applyFont="1"/>
    <xf numFmtId="0" fontId="1" fillId="2" borderId="0" xfId="0" applyFont="1" applyFill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9" fontId="1" fillId="0" borderId="0" xfId="0" applyNumberFormat="1" applyFont="1" applyBorder="1" applyAlignment="1" applyProtection="1">
      <alignment horizontal="center"/>
    </xf>
    <xf numFmtId="0" fontId="1" fillId="2" borderId="0" xfId="0" applyFont="1" applyFill="1" applyAlignment="1">
      <alignment horizontal="left"/>
    </xf>
    <xf numFmtId="0" fontId="3" fillId="3" borderId="5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Continuous"/>
    </xf>
    <xf numFmtId="0" fontId="1" fillId="3" borderId="6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/>
    <xf numFmtId="0" fontId="5" fillId="0" borderId="0" xfId="0" applyFont="1"/>
    <xf numFmtId="0" fontId="1" fillId="0" borderId="0" xfId="0" applyFont="1" applyBorder="1"/>
    <xf numFmtId="0" fontId="1" fillId="2" borderId="0" xfId="0" applyFont="1" applyFill="1" applyBorder="1"/>
    <xf numFmtId="0" fontId="8" fillId="0" borderId="0" xfId="0" applyFont="1" applyBorder="1" applyAlignment="1" applyProtection="1">
      <alignment horizontal="center"/>
      <protection locked="0"/>
    </xf>
    <xf numFmtId="0" fontId="4" fillId="0" borderId="0" xfId="0" applyFont="1"/>
    <xf numFmtId="0" fontId="3" fillId="3" borderId="7" xfId="0" applyFont="1" applyFill="1" applyBorder="1" applyAlignment="1">
      <alignment horizontal="center"/>
    </xf>
    <xf numFmtId="9" fontId="1" fillId="4" borderId="3" xfId="0" applyNumberFormat="1" applyFont="1" applyFill="1" applyBorder="1" applyAlignment="1">
      <alignment horizontal="center"/>
    </xf>
    <xf numFmtId="9" fontId="1" fillId="5" borderId="8" xfId="0" applyNumberFormat="1" applyFont="1" applyFill="1" applyBorder="1" applyAlignment="1">
      <alignment horizontal="center"/>
    </xf>
    <xf numFmtId="0" fontId="6" fillId="3" borderId="9" xfId="0" applyFont="1" applyFill="1" applyBorder="1" applyAlignment="1">
      <alignment horizontal="center"/>
    </xf>
    <xf numFmtId="0" fontId="6" fillId="3" borderId="10" xfId="0" applyFont="1" applyFill="1" applyBorder="1" applyAlignment="1">
      <alignment horizontal="center"/>
    </xf>
    <xf numFmtId="0" fontId="6" fillId="3" borderId="11" xfId="0" applyFont="1" applyFill="1" applyBorder="1" applyAlignment="1">
      <alignment horizontal="center"/>
    </xf>
    <xf numFmtId="0" fontId="6" fillId="3" borderId="12" xfId="0" applyFont="1" applyFill="1" applyBorder="1" applyAlignment="1">
      <alignment horizontal="center"/>
    </xf>
    <xf numFmtId="0" fontId="6" fillId="3" borderId="13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1" fillId="0" borderId="0" xfId="0" applyFont="1" applyAlignment="1"/>
    <xf numFmtId="164" fontId="1" fillId="5" borderId="8" xfId="0" applyNumberFormat="1" applyFont="1" applyFill="1" applyBorder="1" applyAlignment="1">
      <alignment horizontal="center"/>
    </xf>
    <xf numFmtId="164" fontId="1" fillId="4" borderId="3" xfId="0" applyNumberFormat="1" applyFont="1" applyFill="1" applyBorder="1" applyAlignment="1">
      <alignment horizontal="center"/>
    </xf>
    <xf numFmtId="1" fontId="1" fillId="0" borderId="15" xfId="0" applyNumberFormat="1" applyFont="1" applyFill="1" applyBorder="1" applyAlignment="1">
      <alignment horizontal="center"/>
    </xf>
    <xf numFmtId="0" fontId="1" fillId="0" borderId="20" xfId="0" applyFont="1" applyFill="1" applyBorder="1" applyAlignment="1">
      <alignment horizontal="center"/>
    </xf>
    <xf numFmtId="0" fontId="1" fillId="0" borderId="21" xfId="0" applyFont="1" applyFill="1" applyBorder="1" applyAlignment="1">
      <alignment horizontal="center"/>
    </xf>
    <xf numFmtId="1" fontId="1" fillId="0" borderId="21" xfId="0" applyNumberFormat="1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164" fontId="1" fillId="0" borderId="20" xfId="0" applyNumberFormat="1" applyFont="1" applyFill="1" applyBorder="1" applyAlignment="1" applyProtection="1">
      <alignment horizontal="center"/>
    </xf>
    <xf numFmtId="164" fontId="1" fillId="0" borderId="21" xfId="0" applyNumberFormat="1" applyFont="1" applyFill="1" applyBorder="1" applyAlignment="1" applyProtection="1">
      <alignment horizontal="center"/>
    </xf>
    <xf numFmtId="164" fontId="1" fillId="0" borderId="22" xfId="0" applyNumberFormat="1" applyFont="1" applyFill="1" applyBorder="1" applyAlignment="1" applyProtection="1">
      <alignment horizontal="center"/>
    </xf>
    <xf numFmtId="0" fontId="4" fillId="0" borderId="23" xfId="0" applyFont="1" applyBorder="1" applyAlignment="1">
      <alignment horizontal="center"/>
    </xf>
    <xf numFmtId="0" fontId="11" fillId="0" borderId="24" xfId="0" applyFont="1" applyBorder="1" applyAlignment="1">
      <alignment horizontal="left"/>
    </xf>
    <xf numFmtId="0" fontId="5" fillId="0" borderId="25" xfId="0" applyFont="1" applyBorder="1" applyAlignment="1">
      <alignment horizontal="center"/>
    </xf>
    <xf numFmtId="0" fontId="1" fillId="0" borderId="26" xfId="0" applyFont="1" applyBorder="1" applyAlignment="1">
      <alignment horizontal="centerContinuous"/>
    </xf>
    <xf numFmtId="0" fontId="11" fillId="0" borderId="5" xfId="0" applyFont="1" applyBorder="1" applyAlignment="1">
      <alignment horizontal="centerContinuous"/>
    </xf>
    <xf numFmtId="1" fontId="5" fillId="0" borderId="5" xfId="0" applyNumberFormat="1" applyFont="1" applyBorder="1" applyAlignment="1">
      <alignment horizontal="centerContinuous"/>
    </xf>
    <xf numFmtId="0" fontId="4" fillId="0" borderId="5" xfId="0" applyFont="1" applyBorder="1"/>
    <xf numFmtId="0" fontId="4" fillId="4" borderId="5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1" fontId="1" fillId="6" borderId="36" xfId="0" applyNumberFormat="1" applyFont="1" applyFill="1" applyBorder="1" applyAlignment="1">
      <alignment horizontal="center"/>
    </xf>
    <xf numFmtId="1" fontId="1" fillId="5" borderId="37" xfId="0" applyNumberFormat="1" applyFont="1" applyFill="1" applyBorder="1" applyAlignment="1">
      <alignment horizontal="center" vertical="center"/>
    </xf>
    <xf numFmtId="1" fontId="1" fillId="5" borderId="38" xfId="0" applyNumberFormat="1" applyFont="1" applyFill="1" applyBorder="1" applyAlignment="1">
      <alignment horizontal="center" vertical="center"/>
    </xf>
    <xf numFmtId="1" fontId="1" fillId="6" borderId="39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1" fontId="5" fillId="0" borderId="0" xfId="0" applyNumberFormat="1" applyFont="1"/>
    <xf numFmtId="0" fontId="2" fillId="0" borderId="0" xfId="0" applyFont="1" applyAlignment="1">
      <alignment horizontal="left"/>
    </xf>
    <xf numFmtId="49" fontId="1" fillId="3" borderId="3" xfId="0" applyNumberFormat="1" applyFont="1" applyFill="1" applyBorder="1" applyAlignment="1">
      <alignment horizontal="center"/>
    </xf>
    <xf numFmtId="164" fontId="1" fillId="0" borderId="17" xfId="0" applyNumberFormat="1" applyFont="1" applyFill="1" applyBorder="1" applyAlignment="1" applyProtection="1">
      <alignment horizontal="center"/>
    </xf>
    <xf numFmtId="164" fontId="1" fillId="0" borderId="18" xfId="0" applyNumberFormat="1" applyFont="1" applyFill="1" applyBorder="1" applyAlignment="1" applyProtection="1">
      <alignment horizontal="center"/>
    </xf>
    <xf numFmtId="164" fontId="1" fillId="0" borderId="19" xfId="0" applyNumberFormat="1" applyFont="1" applyFill="1" applyBorder="1" applyAlignment="1" applyProtection="1">
      <alignment horizontal="center"/>
    </xf>
    <xf numFmtId="0" fontId="1" fillId="0" borderId="14" xfId="0" applyFont="1" applyFill="1" applyBorder="1" applyAlignment="1">
      <alignment horizontal="center"/>
    </xf>
    <xf numFmtId="0" fontId="1" fillId="0" borderId="15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164" fontId="1" fillId="0" borderId="14" xfId="0" applyNumberFormat="1" applyFont="1" applyFill="1" applyBorder="1" applyAlignment="1" applyProtection="1">
      <alignment horizontal="center"/>
    </xf>
    <xf numFmtId="164" fontId="1" fillId="0" borderId="15" xfId="0" applyNumberFormat="1" applyFont="1" applyFill="1" applyBorder="1" applyAlignment="1" applyProtection="1">
      <alignment horizontal="center"/>
    </xf>
    <xf numFmtId="164" fontId="1" fillId="0" borderId="16" xfId="0" applyNumberFormat="1" applyFont="1" applyFill="1" applyBorder="1" applyAlignment="1" applyProtection="1">
      <alignment horizontal="center"/>
    </xf>
    <xf numFmtId="0" fontId="13" fillId="0" borderId="0" xfId="0" applyFont="1" applyAlignment="1">
      <alignment horizontal="left"/>
    </xf>
    <xf numFmtId="0" fontId="6" fillId="0" borderId="0" xfId="0" applyFont="1"/>
    <xf numFmtId="0" fontId="10" fillId="8" borderId="0" xfId="0" applyFont="1" applyFill="1"/>
    <xf numFmtId="0" fontId="1" fillId="8" borderId="0" xfId="0" applyFont="1" applyFill="1"/>
    <xf numFmtId="0" fontId="14" fillId="0" borderId="0" xfId="0" applyFont="1" applyAlignment="1"/>
    <xf numFmtId="0" fontId="7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 applyProtection="1">
      <alignment horizontal="center"/>
    </xf>
    <xf numFmtId="1" fontId="12" fillId="0" borderId="33" xfId="0" applyNumberFormat="1" applyFont="1" applyBorder="1" applyAlignment="1">
      <alignment horizontal="center" vertical="center"/>
    </xf>
    <xf numFmtId="1" fontId="12" fillId="0" borderId="25" xfId="0" applyNumberFormat="1" applyFont="1" applyBorder="1" applyAlignment="1">
      <alignment horizontal="center" vertical="center"/>
    </xf>
    <xf numFmtId="1" fontId="12" fillId="0" borderId="34" xfId="0" applyNumberFormat="1" applyFont="1" applyBorder="1" applyAlignment="1">
      <alignment horizontal="center" vertical="center"/>
    </xf>
    <xf numFmtId="1" fontId="12" fillId="0" borderId="35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8" fillId="0" borderId="0" xfId="0" applyFont="1" applyBorder="1" applyAlignment="1" applyProtection="1">
      <alignment horizontal="center"/>
      <protection locked="0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top"/>
    </xf>
    <xf numFmtId="164" fontId="1" fillId="7" borderId="20" xfId="0" applyNumberFormat="1" applyFont="1" applyFill="1" applyBorder="1" applyAlignment="1" applyProtection="1">
      <alignment horizontal="center"/>
    </xf>
    <xf numFmtId="164" fontId="1" fillId="7" borderId="21" xfId="0" applyNumberFormat="1" applyFont="1" applyFill="1" applyBorder="1" applyAlignment="1" applyProtection="1">
      <alignment horizontal="center"/>
    </xf>
    <xf numFmtId="164" fontId="1" fillId="7" borderId="22" xfId="0" applyNumberFormat="1" applyFont="1" applyFill="1" applyBorder="1" applyAlignment="1" applyProtection="1">
      <alignment horizontal="center"/>
    </xf>
    <xf numFmtId="0" fontId="1" fillId="7" borderId="20" xfId="0" applyFont="1" applyFill="1" applyBorder="1" applyAlignment="1">
      <alignment horizontal="center"/>
    </xf>
    <xf numFmtId="0" fontId="1" fillId="7" borderId="21" xfId="0" applyFont="1" applyFill="1" applyBorder="1" applyAlignment="1">
      <alignment horizontal="center"/>
    </xf>
    <xf numFmtId="1" fontId="1" fillId="7" borderId="21" xfId="0" applyNumberFormat="1" applyFont="1" applyFill="1" applyBorder="1" applyAlignment="1">
      <alignment horizontal="center"/>
    </xf>
    <xf numFmtId="0" fontId="3" fillId="7" borderId="10" xfId="0" applyFont="1" applyFill="1" applyBorder="1" applyAlignment="1">
      <alignment horizontal="center"/>
    </xf>
    <xf numFmtId="164" fontId="1" fillId="0" borderId="27" xfId="0" applyNumberFormat="1" applyFont="1" applyFill="1" applyBorder="1" applyAlignment="1" applyProtection="1">
      <alignment horizontal="center"/>
    </xf>
    <xf numFmtId="164" fontId="1" fillId="0" borderId="28" xfId="0" applyNumberFormat="1" applyFont="1" applyFill="1" applyBorder="1" applyAlignment="1" applyProtection="1">
      <alignment horizontal="center"/>
    </xf>
    <xf numFmtId="164" fontId="1" fillId="0" borderId="29" xfId="0" applyNumberFormat="1" applyFont="1" applyFill="1" applyBorder="1" applyAlignment="1" applyProtection="1">
      <alignment horizontal="center"/>
    </xf>
    <xf numFmtId="164" fontId="1" fillId="0" borderId="30" xfId="0" applyNumberFormat="1" applyFont="1" applyFill="1" applyBorder="1" applyAlignment="1" applyProtection="1">
      <alignment horizontal="center"/>
    </xf>
    <xf numFmtId="164" fontId="1" fillId="0" borderId="31" xfId="0" applyNumberFormat="1" applyFont="1" applyFill="1" applyBorder="1" applyAlignment="1" applyProtection="1">
      <alignment horizontal="center"/>
    </xf>
    <xf numFmtId="164" fontId="1" fillId="0" borderId="32" xfId="0" applyNumberFormat="1" applyFont="1" applyFill="1" applyBorder="1" applyAlignment="1" applyProtection="1">
      <alignment horizontal="center"/>
    </xf>
    <xf numFmtId="0" fontId="1" fillId="0" borderId="27" xfId="0" applyFont="1" applyFill="1" applyBorder="1" applyAlignment="1">
      <alignment horizontal="center"/>
    </xf>
    <xf numFmtId="0" fontId="1" fillId="0" borderId="28" xfId="0" applyFont="1" applyFill="1" applyBorder="1" applyAlignment="1">
      <alignment horizontal="center"/>
    </xf>
    <xf numFmtId="0" fontId="1" fillId="0" borderId="29" xfId="0" applyFont="1" applyFill="1" applyBorder="1" applyAlignment="1">
      <alignment horizontal="center"/>
    </xf>
    <xf numFmtId="0" fontId="1" fillId="0" borderId="30" xfId="0" applyFont="1" applyFill="1" applyBorder="1" applyAlignment="1">
      <alignment horizontal="center"/>
    </xf>
    <xf numFmtId="1" fontId="1" fillId="0" borderId="29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0" fontId="11" fillId="0" borderId="0" xfId="0" applyFont="1"/>
    <xf numFmtId="0" fontId="9" fillId="0" borderId="0" xfId="0" applyFont="1"/>
    <xf numFmtId="9" fontId="8" fillId="0" borderId="0" xfId="0" applyNumberFormat="1" applyFont="1"/>
    <xf numFmtId="0" fontId="7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622779123027657E-2"/>
          <c:y val="0.14545486828584048"/>
          <c:w val="0.87893216718898515"/>
          <c:h val="0.6363650487505521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narVert">
              <a:fgClr>
                <a:srgbClr val="0000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'Comptage 1 Semaine'!$B$6:$H$6</c:f>
              <c:strCache>
                <c:ptCount val="7"/>
                <c:pt idx="0">
                  <c:v>jeu 22 mars </c:v>
                </c:pt>
                <c:pt idx="1">
                  <c:v>ven 23 mars </c:v>
                </c:pt>
                <c:pt idx="2">
                  <c:v>sam 24 mars </c:v>
                </c:pt>
                <c:pt idx="3">
                  <c:v>dim 25 mars </c:v>
                </c:pt>
                <c:pt idx="4">
                  <c:v>lun 26 mars </c:v>
                </c:pt>
                <c:pt idx="5">
                  <c:v>mar 27 mars </c:v>
                </c:pt>
                <c:pt idx="6">
                  <c:v>mer 28 mars </c:v>
                </c:pt>
              </c:strCache>
            </c:strRef>
          </c:cat>
          <c:val>
            <c:numRef>
              <c:f>'Comptage 1 Semaine'!$B$43:$H$43</c:f>
              <c:numCache>
                <c:formatCode>General</c:formatCode>
                <c:ptCount val="7"/>
                <c:pt idx="0">
                  <c:v>61</c:v>
                </c:pt>
                <c:pt idx="1">
                  <c:v>106</c:v>
                </c:pt>
                <c:pt idx="2">
                  <c:v>65</c:v>
                </c:pt>
                <c:pt idx="3">
                  <c:v>45</c:v>
                </c:pt>
                <c:pt idx="4">
                  <c:v>90</c:v>
                </c:pt>
                <c:pt idx="5">
                  <c:v>96</c:v>
                </c:pt>
                <c:pt idx="6">
                  <c:v>106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3"/>
        <c:axId val="136045696"/>
        <c:axId val="136047232"/>
      </c:barChart>
      <c:catAx>
        <c:axId val="136045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604723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604723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604569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771837923130114"/>
          <c:y val="0.1295340064716404"/>
          <c:w val="0.79865902674573164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8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Semaine'!$H$7:$H$30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4</c:v>
                </c:pt>
                <c:pt idx="6">
                  <c:v>8</c:v>
                </c:pt>
                <c:pt idx="7">
                  <c:v>11</c:v>
                </c:pt>
                <c:pt idx="8">
                  <c:v>7</c:v>
                </c:pt>
                <c:pt idx="9">
                  <c:v>4</c:v>
                </c:pt>
                <c:pt idx="10">
                  <c:v>5</c:v>
                </c:pt>
                <c:pt idx="11">
                  <c:v>14</c:v>
                </c:pt>
                <c:pt idx="12">
                  <c:v>7</c:v>
                </c:pt>
                <c:pt idx="13">
                  <c:v>2</c:v>
                </c:pt>
                <c:pt idx="14">
                  <c:v>7</c:v>
                </c:pt>
                <c:pt idx="15">
                  <c:v>7</c:v>
                </c:pt>
                <c:pt idx="16">
                  <c:v>4</c:v>
                </c:pt>
                <c:pt idx="17">
                  <c:v>6</c:v>
                </c:pt>
                <c:pt idx="18">
                  <c:v>6</c:v>
                </c:pt>
                <c:pt idx="19">
                  <c:v>5</c:v>
                </c:pt>
                <c:pt idx="20">
                  <c:v>3</c:v>
                </c:pt>
                <c:pt idx="21">
                  <c:v>5</c:v>
                </c:pt>
                <c:pt idx="22">
                  <c:v>1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732864"/>
        <c:axId val="137734400"/>
      </c:areaChart>
      <c:catAx>
        <c:axId val="13773286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734400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7344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732864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7852394630208288"/>
          <c:y val="3.1250158946527842E-2"/>
          <c:w val="0.63087351692520244"/>
          <c:h val="0.80729577278530262"/>
        </c:manualLayout>
      </c:layout>
      <c:barChart>
        <c:barDir val="bar"/>
        <c:grouping val="clustered"/>
        <c:varyColors val="0"/>
        <c:ser>
          <c:idx val="0"/>
          <c:order val="0"/>
          <c:spPr>
            <a:pattFill prst="pct50">
              <a:fgClr>
                <a:srgbClr val="008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MS Sans Serif"/>
                    <a:ea typeface="MS Sans Serif"/>
                    <a:cs typeface="MS Sans Serif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'Comptage 1 Semaine'!$B$6:$H$6</c:f>
              <c:strCache>
                <c:ptCount val="7"/>
                <c:pt idx="0">
                  <c:v>jeu 22 mars </c:v>
                </c:pt>
                <c:pt idx="1">
                  <c:v>ven 23 mars </c:v>
                </c:pt>
                <c:pt idx="2">
                  <c:v>sam 24 mars </c:v>
                </c:pt>
                <c:pt idx="3">
                  <c:v>dim 25 mars </c:v>
                </c:pt>
                <c:pt idx="4">
                  <c:v>lun 26 mars </c:v>
                </c:pt>
                <c:pt idx="5">
                  <c:v>mar 27 mars </c:v>
                </c:pt>
                <c:pt idx="6">
                  <c:v>mer 28 mars </c:v>
                </c:pt>
              </c:strCache>
            </c:strRef>
          </c:cat>
          <c:val>
            <c:numRef>
              <c:f>'Comptage 1 Semaine'!$B$43:$H$43</c:f>
              <c:numCache>
                <c:formatCode>General</c:formatCode>
                <c:ptCount val="7"/>
                <c:pt idx="0">
                  <c:v>61</c:v>
                </c:pt>
                <c:pt idx="1">
                  <c:v>106</c:v>
                </c:pt>
                <c:pt idx="2">
                  <c:v>65</c:v>
                </c:pt>
                <c:pt idx="3">
                  <c:v>45</c:v>
                </c:pt>
                <c:pt idx="4">
                  <c:v>90</c:v>
                </c:pt>
                <c:pt idx="5">
                  <c:v>96</c:v>
                </c:pt>
                <c:pt idx="6">
                  <c:v>106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38051584"/>
        <c:axId val="138053120"/>
      </c:barChart>
      <c:catAx>
        <c:axId val="138051584"/>
        <c:scaling>
          <c:orientation val="minMax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3805312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805312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8051584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936030361125237E-2"/>
          <c:y val="0.12267657992565134"/>
          <c:w val="0.88141163582299475"/>
          <c:h val="0.6988847583643126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just"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MS Sans Serif"/>
                    <a:ea typeface="MS Sans Serif"/>
                    <a:cs typeface="MS Sans Serif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'Comptage 1 Semaine'!$A$7:$A$30</c:f>
              <c:strCache>
                <c:ptCount val="24"/>
                <c:pt idx="0">
                  <c:v>0-1</c:v>
                </c:pt>
                <c:pt idx="1">
                  <c:v>1-2</c:v>
                </c:pt>
                <c:pt idx="2">
                  <c:v>2-3</c:v>
                </c:pt>
                <c:pt idx="3">
                  <c:v>3-4</c:v>
                </c:pt>
                <c:pt idx="4">
                  <c:v>4-5</c:v>
                </c:pt>
                <c:pt idx="5">
                  <c:v>5-6</c:v>
                </c:pt>
                <c:pt idx="6">
                  <c:v>6-7</c:v>
                </c:pt>
                <c:pt idx="7">
                  <c:v>7-8</c:v>
                </c:pt>
                <c:pt idx="8">
                  <c:v>8-9</c:v>
                </c:pt>
                <c:pt idx="9">
                  <c:v>9-10</c:v>
                </c:pt>
                <c:pt idx="10">
                  <c:v>10-11</c:v>
                </c:pt>
                <c:pt idx="11">
                  <c:v>11-12</c:v>
                </c:pt>
                <c:pt idx="12">
                  <c:v>12-13</c:v>
                </c:pt>
                <c:pt idx="13">
                  <c:v>13-14</c:v>
                </c:pt>
                <c:pt idx="14">
                  <c:v>14-15</c:v>
                </c:pt>
                <c:pt idx="15">
                  <c:v>15-16</c:v>
                </c:pt>
                <c:pt idx="16">
                  <c:v>16-17</c:v>
                </c:pt>
                <c:pt idx="17">
                  <c:v>17-18</c:v>
                </c:pt>
                <c:pt idx="18">
                  <c:v>18-19</c:v>
                </c:pt>
                <c:pt idx="19">
                  <c:v>19-20</c:v>
                </c:pt>
                <c:pt idx="20">
                  <c:v>20-21</c:v>
                </c:pt>
                <c:pt idx="21">
                  <c:v>21-22</c:v>
                </c:pt>
                <c:pt idx="22">
                  <c:v>22-23</c:v>
                </c:pt>
                <c:pt idx="23">
                  <c:v>23-24</c:v>
                </c:pt>
              </c:strCache>
            </c:strRef>
          </c:cat>
          <c:val>
            <c:numRef>
              <c:f>'Comptage 1 Semaine'!$I$7:$I$30</c:f>
              <c:numCache>
                <c:formatCode>0</c:formatCode>
                <c:ptCount val="24"/>
                <c:pt idx="0">
                  <c:v>0.4</c:v>
                </c:pt>
                <c:pt idx="1">
                  <c:v>0.2</c:v>
                </c:pt>
                <c:pt idx="2">
                  <c:v>0.2</c:v>
                </c:pt>
                <c:pt idx="3">
                  <c:v>0</c:v>
                </c:pt>
                <c:pt idx="4">
                  <c:v>0</c:v>
                </c:pt>
                <c:pt idx="5">
                  <c:v>1.8</c:v>
                </c:pt>
                <c:pt idx="6">
                  <c:v>5</c:v>
                </c:pt>
                <c:pt idx="7">
                  <c:v>8.1999999999999993</c:v>
                </c:pt>
                <c:pt idx="8">
                  <c:v>6.8</c:v>
                </c:pt>
                <c:pt idx="9">
                  <c:v>3.6</c:v>
                </c:pt>
                <c:pt idx="10">
                  <c:v>4.8</c:v>
                </c:pt>
                <c:pt idx="11">
                  <c:v>8.1999999999999993</c:v>
                </c:pt>
                <c:pt idx="12">
                  <c:v>7.4</c:v>
                </c:pt>
                <c:pt idx="13">
                  <c:v>6</c:v>
                </c:pt>
                <c:pt idx="14">
                  <c:v>5.2</c:v>
                </c:pt>
                <c:pt idx="15">
                  <c:v>4.8</c:v>
                </c:pt>
                <c:pt idx="16">
                  <c:v>4.5999999999999996</c:v>
                </c:pt>
                <c:pt idx="17">
                  <c:v>8.4</c:v>
                </c:pt>
                <c:pt idx="18">
                  <c:v>4.2</c:v>
                </c:pt>
                <c:pt idx="19">
                  <c:v>4.2</c:v>
                </c:pt>
                <c:pt idx="20">
                  <c:v>3.2</c:v>
                </c:pt>
                <c:pt idx="21">
                  <c:v>2.6</c:v>
                </c:pt>
                <c:pt idx="22">
                  <c:v>1.6</c:v>
                </c:pt>
                <c:pt idx="23">
                  <c:v>0.4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38144768"/>
        <c:axId val="137769728"/>
      </c:barChart>
      <c:catAx>
        <c:axId val="13814476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76972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7769728"/>
        <c:scaling>
          <c:orientation val="minMax"/>
        </c:scaling>
        <c:delete val="0"/>
        <c:axPos val="l"/>
        <c:numFmt formatCode="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8144768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/>
    <c:pageMargins b="0.98425196899999967" l="0.78740157499999996" r="0.78740157499999996" t="0.98425196899999967" header="0.49212598450000017" footer="0.4921259845000001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936030361125237E-2"/>
          <c:y val="0.12267657992565134"/>
          <c:w val="0.88141163582299475"/>
          <c:h val="0.6988847583643126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25">
              <a:fgClr>
                <a:srgbClr val="FFFF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just"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MS Sans Serif"/>
                    <a:ea typeface="MS Sans Serif"/>
                    <a:cs typeface="MS Sans Serif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'Comptage 1 Semaine'!$A$7:$A$30</c:f>
              <c:strCache>
                <c:ptCount val="24"/>
                <c:pt idx="0">
                  <c:v>0-1</c:v>
                </c:pt>
                <c:pt idx="1">
                  <c:v>1-2</c:v>
                </c:pt>
                <c:pt idx="2">
                  <c:v>2-3</c:v>
                </c:pt>
                <c:pt idx="3">
                  <c:v>3-4</c:v>
                </c:pt>
                <c:pt idx="4">
                  <c:v>4-5</c:v>
                </c:pt>
                <c:pt idx="5">
                  <c:v>5-6</c:v>
                </c:pt>
                <c:pt idx="6">
                  <c:v>6-7</c:v>
                </c:pt>
                <c:pt idx="7">
                  <c:v>7-8</c:v>
                </c:pt>
                <c:pt idx="8">
                  <c:v>8-9</c:v>
                </c:pt>
                <c:pt idx="9">
                  <c:v>9-10</c:v>
                </c:pt>
                <c:pt idx="10">
                  <c:v>10-11</c:v>
                </c:pt>
                <c:pt idx="11">
                  <c:v>11-12</c:v>
                </c:pt>
                <c:pt idx="12">
                  <c:v>12-13</c:v>
                </c:pt>
                <c:pt idx="13">
                  <c:v>13-14</c:v>
                </c:pt>
                <c:pt idx="14">
                  <c:v>14-15</c:v>
                </c:pt>
                <c:pt idx="15">
                  <c:v>15-16</c:v>
                </c:pt>
                <c:pt idx="16">
                  <c:v>16-17</c:v>
                </c:pt>
                <c:pt idx="17">
                  <c:v>17-18</c:v>
                </c:pt>
                <c:pt idx="18">
                  <c:v>18-19</c:v>
                </c:pt>
                <c:pt idx="19">
                  <c:v>19-20</c:v>
                </c:pt>
                <c:pt idx="20">
                  <c:v>20-21</c:v>
                </c:pt>
                <c:pt idx="21">
                  <c:v>21-22</c:v>
                </c:pt>
                <c:pt idx="22">
                  <c:v>22-23</c:v>
                </c:pt>
                <c:pt idx="23">
                  <c:v>23-24</c:v>
                </c:pt>
              </c:strCache>
            </c:strRef>
          </c:cat>
          <c:val>
            <c:numRef>
              <c:f>'Comptage 1 Semaine'!$K$6:$K$29</c:f>
              <c:numCache>
                <c:formatCode>General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4</c:v>
                </c:pt>
                <c:pt idx="8">
                  <c:v>9</c:v>
                </c:pt>
                <c:pt idx="9">
                  <c:v>5</c:v>
                </c:pt>
                <c:pt idx="10">
                  <c:v>7</c:v>
                </c:pt>
                <c:pt idx="11">
                  <c:v>3</c:v>
                </c:pt>
                <c:pt idx="12">
                  <c:v>8</c:v>
                </c:pt>
                <c:pt idx="13">
                  <c:v>12</c:v>
                </c:pt>
                <c:pt idx="14">
                  <c:v>8</c:v>
                </c:pt>
                <c:pt idx="15">
                  <c:v>4</c:v>
                </c:pt>
                <c:pt idx="16">
                  <c:v>3</c:v>
                </c:pt>
                <c:pt idx="17">
                  <c:v>16</c:v>
                </c:pt>
                <c:pt idx="18">
                  <c:v>5</c:v>
                </c:pt>
                <c:pt idx="19">
                  <c:v>3</c:v>
                </c:pt>
                <c:pt idx="20">
                  <c:v>5</c:v>
                </c:pt>
                <c:pt idx="21">
                  <c:v>5</c:v>
                </c:pt>
                <c:pt idx="22">
                  <c:v>4</c:v>
                </c:pt>
                <c:pt idx="23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36683904"/>
        <c:axId val="136685440"/>
      </c:barChart>
      <c:catAx>
        <c:axId val="13668390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668544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6685440"/>
        <c:scaling>
          <c:orientation val="minMax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6683904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800066250051764E-2"/>
          <c:y val="0.13414687399514888"/>
          <c:w val="0.88320069000053902"/>
          <c:h val="0.67073436997574454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25">
              <a:fgClr>
                <a:srgbClr val="00FF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MS Sans Serif"/>
                    <a:ea typeface="MS Sans Serif"/>
                    <a:cs typeface="MS Sans Serif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'Comptage 1 Semaine'!$A$7:$A$30</c:f>
              <c:strCache>
                <c:ptCount val="24"/>
                <c:pt idx="0">
                  <c:v>0-1</c:v>
                </c:pt>
                <c:pt idx="1">
                  <c:v>1-2</c:v>
                </c:pt>
                <c:pt idx="2">
                  <c:v>2-3</c:v>
                </c:pt>
                <c:pt idx="3">
                  <c:v>3-4</c:v>
                </c:pt>
                <c:pt idx="4">
                  <c:v>4-5</c:v>
                </c:pt>
                <c:pt idx="5">
                  <c:v>5-6</c:v>
                </c:pt>
                <c:pt idx="6">
                  <c:v>6-7</c:v>
                </c:pt>
                <c:pt idx="7">
                  <c:v>7-8</c:v>
                </c:pt>
                <c:pt idx="8">
                  <c:v>8-9</c:v>
                </c:pt>
                <c:pt idx="9">
                  <c:v>9-10</c:v>
                </c:pt>
                <c:pt idx="10">
                  <c:v>10-11</c:v>
                </c:pt>
                <c:pt idx="11">
                  <c:v>11-12</c:v>
                </c:pt>
                <c:pt idx="12">
                  <c:v>12-13</c:v>
                </c:pt>
                <c:pt idx="13">
                  <c:v>13-14</c:v>
                </c:pt>
                <c:pt idx="14">
                  <c:v>14-15</c:v>
                </c:pt>
                <c:pt idx="15">
                  <c:v>15-16</c:v>
                </c:pt>
                <c:pt idx="16">
                  <c:v>16-17</c:v>
                </c:pt>
                <c:pt idx="17">
                  <c:v>17-18</c:v>
                </c:pt>
                <c:pt idx="18">
                  <c:v>18-19</c:v>
                </c:pt>
                <c:pt idx="19">
                  <c:v>19-20</c:v>
                </c:pt>
                <c:pt idx="20">
                  <c:v>20-21</c:v>
                </c:pt>
                <c:pt idx="21">
                  <c:v>21-22</c:v>
                </c:pt>
                <c:pt idx="22">
                  <c:v>22-23</c:v>
                </c:pt>
                <c:pt idx="23">
                  <c:v>23-24</c:v>
                </c:pt>
              </c:strCache>
            </c:strRef>
          </c:cat>
          <c:val>
            <c:numRef>
              <c:f>'Comptage 1 Semaine'!$L$6:$L$29</c:f>
              <c:numCache>
                <c:formatCode>General</c:formatCode>
                <c:ptCount val="24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1</c:v>
                </c:pt>
                <c:pt idx="8">
                  <c:v>3</c:v>
                </c:pt>
                <c:pt idx="9">
                  <c:v>5</c:v>
                </c:pt>
                <c:pt idx="10">
                  <c:v>2</c:v>
                </c:pt>
                <c:pt idx="11">
                  <c:v>1</c:v>
                </c:pt>
                <c:pt idx="12">
                  <c:v>6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2</c:v>
                </c:pt>
                <c:pt idx="19">
                  <c:v>1</c:v>
                </c:pt>
                <c:pt idx="20">
                  <c:v>2</c:v>
                </c:pt>
                <c:pt idx="21">
                  <c:v>2</c:v>
                </c:pt>
                <c:pt idx="22">
                  <c:v>0</c:v>
                </c:pt>
                <c:pt idx="23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37374720"/>
        <c:axId val="137392896"/>
      </c:barChart>
      <c:catAx>
        <c:axId val="13737472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39289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7392896"/>
        <c:scaling>
          <c:orientation val="minMax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374720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333393012347152"/>
          <c:y val="0.16580352828369879"/>
          <c:w val="0.74666909723013886"/>
          <c:h val="0.53368010666316146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FF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Semaine'!$B$7:$B$30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  <c:pt idx="8">
                  <c:v>6</c:v>
                </c:pt>
                <c:pt idx="9">
                  <c:v>3</c:v>
                </c:pt>
                <c:pt idx="10">
                  <c:v>4</c:v>
                </c:pt>
                <c:pt idx="11">
                  <c:v>3</c:v>
                </c:pt>
                <c:pt idx="12">
                  <c:v>5</c:v>
                </c:pt>
                <c:pt idx="13">
                  <c:v>11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3</c:v>
                </c:pt>
                <c:pt idx="19">
                  <c:v>4</c:v>
                </c:pt>
                <c:pt idx="20">
                  <c:v>5</c:v>
                </c:pt>
                <c:pt idx="21">
                  <c:v>1</c:v>
                </c:pt>
                <c:pt idx="22">
                  <c:v>2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433472"/>
        <c:axId val="137435008"/>
      </c:areaChart>
      <c:catAx>
        <c:axId val="137433472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435008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4350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433472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00005859394074"/>
          <c:y val="0.16580352828369879"/>
          <c:w val="0.75000244141420003"/>
          <c:h val="0.53368010666316146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00FF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Semaine'!$C$7:$C$30</c:f>
              <c:numCache>
                <c:formatCode>General_)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4</c:v>
                </c:pt>
                <c:pt idx="8">
                  <c:v>9</c:v>
                </c:pt>
                <c:pt idx="9">
                  <c:v>5</c:v>
                </c:pt>
                <c:pt idx="10">
                  <c:v>7</c:v>
                </c:pt>
                <c:pt idx="11">
                  <c:v>3</c:v>
                </c:pt>
                <c:pt idx="12">
                  <c:v>8</c:v>
                </c:pt>
                <c:pt idx="13">
                  <c:v>12</c:v>
                </c:pt>
                <c:pt idx="14">
                  <c:v>8</c:v>
                </c:pt>
                <c:pt idx="15">
                  <c:v>4</c:v>
                </c:pt>
                <c:pt idx="16">
                  <c:v>3</c:v>
                </c:pt>
                <c:pt idx="17">
                  <c:v>16</c:v>
                </c:pt>
                <c:pt idx="18">
                  <c:v>5</c:v>
                </c:pt>
                <c:pt idx="19">
                  <c:v>3</c:v>
                </c:pt>
                <c:pt idx="20">
                  <c:v>5</c:v>
                </c:pt>
                <c:pt idx="21">
                  <c:v>5</c:v>
                </c:pt>
                <c:pt idx="22">
                  <c:v>4</c:v>
                </c:pt>
                <c:pt idx="2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452160"/>
        <c:axId val="137462144"/>
      </c:areaChart>
      <c:catAx>
        <c:axId val="13745216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462144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4621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452160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66717665096574"/>
          <c:y val="0.1295340064716404"/>
          <c:w val="0.80000260417514379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0000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Semaine'!$D$7:$D$30</c:f>
              <c:numCache>
                <c:formatCode>General_)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  <c:pt idx="12">
                  <c:v>5</c:v>
                </c:pt>
                <c:pt idx="13">
                  <c:v>3</c:v>
                </c:pt>
                <c:pt idx="14">
                  <c:v>5</c:v>
                </c:pt>
                <c:pt idx="15">
                  <c:v>7</c:v>
                </c:pt>
                <c:pt idx="16">
                  <c:v>3</c:v>
                </c:pt>
                <c:pt idx="17">
                  <c:v>5</c:v>
                </c:pt>
                <c:pt idx="18">
                  <c:v>6</c:v>
                </c:pt>
                <c:pt idx="19">
                  <c:v>2</c:v>
                </c:pt>
                <c:pt idx="20">
                  <c:v>9</c:v>
                </c:pt>
                <c:pt idx="21">
                  <c:v>5</c:v>
                </c:pt>
                <c:pt idx="22">
                  <c:v>0</c:v>
                </c:pt>
                <c:pt idx="2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482240"/>
        <c:axId val="137483776"/>
      </c:areaChart>
      <c:catAx>
        <c:axId val="13748224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483776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4837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482240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66717665096574"/>
          <c:y val="0.1295340064716404"/>
          <c:w val="0.80000260417514379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FFFF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Semaine'!$E$7:$E$30</c:f>
              <c:numCache>
                <c:formatCode>General_)</c:formatCode>
                <c:ptCount val="24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1</c:v>
                </c:pt>
                <c:pt idx="8">
                  <c:v>3</c:v>
                </c:pt>
                <c:pt idx="9">
                  <c:v>5</c:v>
                </c:pt>
                <c:pt idx="10">
                  <c:v>2</c:v>
                </c:pt>
                <c:pt idx="11">
                  <c:v>1</c:v>
                </c:pt>
                <c:pt idx="12">
                  <c:v>6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2</c:v>
                </c:pt>
                <c:pt idx="19">
                  <c:v>1</c:v>
                </c:pt>
                <c:pt idx="20">
                  <c:v>2</c:v>
                </c:pt>
                <c:pt idx="21">
                  <c:v>2</c:v>
                </c:pt>
                <c:pt idx="22">
                  <c:v>0</c:v>
                </c:pt>
                <c:pt idx="2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515776"/>
        <c:axId val="137517312"/>
      </c:areaChart>
      <c:catAx>
        <c:axId val="137515776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517312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5173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515776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66717665096574"/>
          <c:y val="0.1295340064716404"/>
          <c:w val="0.80000260417514379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FF00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Semaine'!$F$7:$F$30</c:f>
              <c:numCache>
                <c:formatCode>General_)</c:formatCode>
                <c:ptCount val="24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8</c:v>
                </c:pt>
                <c:pt idx="7">
                  <c:v>12</c:v>
                </c:pt>
                <c:pt idx="8">
                  <c:v>7</c:v>
                </c:pt>
                <c:pt idx="9">
                  <c:v>2</c:v>
                </c:pt>
                <c:pt idx="10">
                  <c:v>6</c:v>
                </c:pt>
                <c:pt idx="11">
                  <c:v>13</c:v>
                </c:pt>
                <c:pt idx="12">
                  <c:v>12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7</c:v>
                </c:pt>
                <c:pt idx="17">
                  <c:v>9</c:v>
                </c:pt>
                <c:pt idx="18">
                  <c:v>0</c:v>
                </c:pt>
                <c:pt idx="19">
                  <c:v>3</c:v>
                </c:pt>
                <c:pt idx="20">
                  <c:v>2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534848"/>
        <c:axId val="137548928"/>
      </c:areaChart>
      <c:catAx>
        <c:axId val="13753484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548928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5489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534848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66717665096574"/>
          <c:y val="0.1295340064716404"/>
          <c:w val="0.80000260417514379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00FF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Semaine'!$G$7:$G$30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4</c:v>
                </c:pt>
                <c:pt idx="6">
                  <c:v>7</c:v>
                </c:pt>
                <c:pt idx="7">
                  <c:v>10</c:v>
                </c:pt>
                <c:pt idx="8">
                  <c:v>5</c:v>
                </c:pt>
                <c:pt idx="9">
                  <c:v>4</c:v>
                </c:pt>
                <c:pt idx="10">
                  <c:v>2</c:v>
                </c:pt>
                <c:pt idx="11">
                  <c:v>8</c:v>
                </c:pt>
                <c:pt idx="12">
                  <c:v>5</c:v>
                </c:pt>
                <c:pt idx="13">
                  <c:v>3</c:v>
                </c:pt>
                <c:pt idx="14">
                  <c:v>6</c:v>
                </c:pt>
                <c:pt idx="15">
                  <c:v>8</c:v>
                </c:pt>
                <c:pt idx="16">
                  <c:v>7</c:v>
                </c:pt>
                <c:pt idx="17">
                  <c:v>9</c:v>
                </c:pt>
                <c:pt idx="18">
                  <c:v>7</c:v>
                </c:pt>
                <c:pt idx="19">
                  <c:v>6</c:v>
                </c:pt>
                <c:pt idx="20">
                  <c:v>1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699328"/>
        <c:axId val="137700864"/>
      </c:areaChart>
      <c:catAx>
        <c:axId val="13769932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700864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7008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699328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6.xml"/><Relationship Id="rId13" Type="http://schemas.openxmlformats.org/officeDocument/2006/relationships/chart" Target="../charts/chart11.xml"/><Relationship Id="rId3" Type="http://schemas.openxmlformats.org/officeDocument/2006/relationships/chart" Target="../charts/chart1.xml"/><Relationship Id="rId7" Type="http://schemas.openxmlformats.org/officeDocument/2006/relationships/chart" Target="../charts/chart5.xml"/><Relationship Id="rId12" Type="http://schemas.openxmlformats.org/officeDocument/2006/relationships/chart" Target="../charts/chart10.xml"/><Relationship Id="rId2" Type="http://schemas.openxmlformats.org/officeDocument/2006/relationships/image" Target="../media/image2.png"/><Relationship Id="rId1" Type="http://schemas.openxmlformats.org/officeDocument/2006/relationships/image" Target="../media/image1.jpg"/><Relationship Id="rId6" Type="http://schemas.openxmlformats.org/officeDocument/2006/relationships/chart" Target="../charts/chart4.xml"/><Relationship Id="rId11" Type="http://schemas.openxmlformats.org/officeDocument/2006/relationships/chart" Target="../charts/chart9.xml"/><Relationship Id="rId5" Type="http://schemas.openxmlformats.org/officeDocument/2006/relationships/chart" Target="../charts/chart3.xml"/><Relationship Id="rId10" Type="http://schemas.openxmlformats.org/officeDocument/2006/relationships/chart" Target="../charts/chart8.xml"/><Relationship Id="rId4" Type="http://schemas.openxmlformats.org/officeDocument/2006/relationships/chart" Target="../charts/chart2.xml"/><Relationship Id="rId9" Type="http://schemas.openxmlformats.org/officeDocument/2006/relationships/chart" Target="../charts/chart7.xml"/><Relationship Id="rId14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104776</xdr:colOff>
      <xdr:row>216</xdr:row>
      <xdr:rowOff>104775</xdr:rowOff>
    </xdr:from>
    <xdr:to>
      <xdr:col>9</xdr:col>
      <xdr:colOff>381184</xdr:colOff>
      <xdr:row>245</xdr:row>
      <xdr:rowOff>110862</xdr:rowOff>
    </xdr:to>
    <xdr:pic>
      <xdr:nvPicPr>
        <xdr:cNvPr id="29" name="Image 28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6" y="34013775"/>
          <a:ext cx="5896158" cy="4425687"/>
        </a:xfrm>
        <a:prstGeom prst="rect">
          <a:avLst/>
        </a:prstGeom>
      </xdr:spPr>
    </xdr:pic>
    <xdr:clientData/>
  </xdr:twoCellAnchor>
  <xdr:twoCellAnchor editAs="oneCell">
    <xdr:from>
      <xdr:col>0</xdr:col>
      <xdr:colOff>619125</xdr:colOff>
      <xdr:row>191</xdr:row>
      <xdr:rowOff>47625</xdr:rowOff>
    </xdr:from>
    <xdr:to>
      <xdr:col>8</xdr:col>
      <xdr:colOff>361361</xdr:colOff>
      <xdr:row>215</xdr:row>
      <xdr:rowOff>37644</xdr:rowOff>
    </xdr:to>
    <xdr:pic>
      <xdr:nvPicPr>
        <xdr:cNvPr id="27" name="Image 26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19125" y="30146625"/>
          <a:ext cx="4714286" cy="3647619"/>
        </a:xfrm>
        <a:prstGeom prst="rect">
          <a:avLst/>
        </a:prstGeom>
      </xdr:spPr>
    </xdr:pic>
    <xdr:clientData/>
  </xdr:twoCellAnchor>
  <xdr:twoCellAnchor>
    <xdr:from>
      <xdr:col>0</xdr:col>
      <xdr:colOff>28575</xdr:colOff>
      <xdr:row>46</xdr:row>
      <xdr:rowOff>0</xdr:rowOff>
    </xdr:from>
    <xdr:to>
      <xdr:col>9</xdr:col>
      <xdr:colOff>561975</xdr:colOff>
      <xdr:row>59</xdr:row>
      <xdr:rowOff>114300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552450</xdr:colOff>
      <xdr:row>43</xdr:row>
      <xdr:rowOff>152400</xdr:rowOff>
    </xdr:from>
    <xdr:to>
      <xdr:col>7</xdr:col>
      <xdr:colOff>76200</xdr:colOff>
      <xdr:row>45</xdr:row>
      <xdr:rowOff>104775</xdr:rowOff>
    </xdr:to>
    <xdr:sp macro="" textlink="">
      <xdr:nvSpPr>
        <xdr:cNvPr id="1028" name="Texte 4"/>
        <xdr:cNvSpPr txBox="1">
          <a:spLocks noChangeArrowheads="1"/>
        </xdr:cNvSpPr>
      </xdr:nvSpPr>
      <xdr:spPr bwMode="auto">
        <a:xfrm>
          <a:off x="1809750" y="7315200"/>
          <a:ext cx="2590800" cy="2667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Histogramme des débits de la semaine</a:t>
          </a:r>
          <a:endParaRPr lang="fr-FR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fr-FR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66675</xdr:colOff>
      <xdr:row>86</xdr:row>
      <xdr:rowOff>114300</xdr:rowOff>
    </xdr:from>
    <xdr:to>
      <xdr:col>9</xdr:col>
      <xdr:colOff>485775</xdr:colOff>
      <xdr:row>103</xdr:row>
      <xdr:rowOff>85725</xdr:rowOff>
    </xdr:to>
    <xdr:graphicFrame macro="">
      <xdr:nvGraphicFramePr>
        <xdr:cNvPr id="2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485775</xdr:colOff>
      <xdr:row>85</xdr:row>
      <xdr:rowOff>0</xdr:rowOff>
    </xdr:from>
    <xdr:to>
      <xdr:col>7</xdr:col>
      <xdr:colOff>209550</xdr:colOff>
      <xdr:row>86</xdr:row>
      <xdr:rowOff>85725</xdr:rowOff>
    </xdr:to>
    <xdr:sp macro="" textlink="">
      <xdr:nvSpPr>
        <xdr:cNvPr id="1031" name="Texte 7"/>
        <xdr:cNvSpPr txBox="1">
          <a:spLocks noChangeArrowheads="1"/>
        </xdr:cNvSpPr>
      </xdr:nvSpPr>
      <xdr:spPr bwMode="auto">
        <a:xfrm>
          <a:off x="1743075" y="13020675"/>
          <a:ext cx="2790825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Arial"/>
              <a:cs typeface="Arial"/>
            </a:rPr>
            <a:t>Jour le plus chargé de la semaine</a:t>
          </a: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</xdr:col>
      <xdr:colOff>581025</xdr:colOff>
      <xdr:row>62</xdr:row>
      <xdr:rowOff>95250</xdr:rowOff>
    </xdr:from>
    <xdr:to>
      <xdr:col>7</xdr:col>
      <xdr:colOff>209550</xdr:colOff>
      <xdr:row>64</xdr:row>
      <xdr:rowOff>28575</xdr:rowOff>
    </xdr:to>
    <xdr:sp macro="" textlink="">
      <xdr:nvSpPr>
        <xdr:cNvPr id="1030" name="Texte 8"/>
        <xdr:cNvSpPr txBox="1">
          <a:spLocks noChangeArrowheads="1"/>
        </xdr:cNvSpPr>
      </xdr:nvSpPr>
      <xdr:spPr bwMode="auto">
        <a:xfrm>
          <a:off x="1247775" y="10315575"/>
          <a:ext cx="3305175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Répartition horaire moyenne sur 5 jours ouvrables</a:t>
          </a:r>
        </a:p>
        <a:p>
          <a:pPr algn="ctr" rtl="1">
            <a:defRPr sz="1000"/>
          </a:pP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76200</xdr:colOff>
      <xdr:row>108</xdr:row>
      <xdr:rowOff>47625</xdr:rowOff>
    </xdr:from>
    <xdr:to>
      <xdr:col>9</xdr:col>
      <xdr:colOff>504825</xdr:colOff>
      <xdr:row>123</xdr:row>
      <xdr:rowOff>104775</xdr:rowOff>
    </xdr:to>
    <xdr:graphicFrame macro="">
      <xdr:nvGraphicFramePr>
        <xdr:cNvPr id="1036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</xdr:col>
      <xdr:colOff>552450</xdr:colOff>
      <xdr:row>106</xdr:row>
      <xdr:rowOff>57150</xdr:rowOff>
    </xdr:from>
    <xdr:to>
      <xdr:col>7</xdr:col>
      <xdr:colOff>257175</xdr:colOff>
      <xdr:row>108</xdr:row>
      <xdr:rowOff>0</xdr:rowOff>
    </xdr:to>
    <xdr:sp macro="" textlink="">
      <xdr:nvSpPr>
        <xdr:cNvPr id="1043" name="Texte 19"/>
        <xdr:cNvSpPr txBox="1">
          <a:spLocks noChangeArrowheads="1"/>
        </xdr:cNvSpPr>
      </xdr:nvSpPr>
      <xdr:spPr bwMode="auto">
        <a:xfrm>
          <a:off x="1809750" y="16287750"/>
          <a:ext cx="2771775" cy="2476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Arial"/>
              <a:cs typeface="Arial"/>
            </a:rPr>
            <a:t>Jour le moins chargé de la semaine</a:t>
          </a: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142875</xdr:colOff>
      <xdr:row>129</xdr:row>
      <xdr:rowOff>0</xdr:rowOff>
    </xdr:from>
    <xdr:to>
      <xdr:col>4</xdr:col>
      <xdr:colOff>485775</xdr:colOff>
      <xdr:row>141</xdr:row>
      <xdr:rowOff>9525</xdr:rowOff>
    </xdr:to>
    <xdr:graphicFrame macro="">
      <xdr:nvGraphicFramePr>
        <xdr:cNvPr id="1038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28575</xdr:colOff>
      <xdr:row>129</xdr:row>
      <xdr:rowOff>9525</xdr:rowOff>
    </xdr:from>
    <xdr:to>
      <xdr:col>9</xdr:col>
      <xdr:colOff>457200</xdr:colOff>
      <xdr:row>141</xdr:row>
      <xdr:rowOff>19050</xdr:rowOff>
    </xdr:to>
    <xdr:graphicFrame macro="">
      <xdr:nvGraphicFramePr>
        <xdr:cNvPr id="1039" name="Chart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142875</xdr:colOff>
      <xdr:row>143</xdr:row>
      <xdr:rowOff>9525</xdr:rowOff>
    </xdr:from>
    <xdr:to>
      <xdr:col>4</xdr:col>
      <xdr:colOff>485775</xdr:colOff>
      <xdr:row>155</xdr:row>
      <xdr:rowOff>19050</xdr:rowOff>
    </xdr:to>
    <xdr:graphicFrame macro="">
      <xdr:nvGraphicFramePr>
        <xdr:cNvPr id="1040" name="Chart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</xdr:col>
      <xdr:colOff>28575</xdr:colOff>
      <xdr:row>143</xdr:row>
      <xdr:rowOff>19050</xdr:rowOff>
    </xdr:from>
    <xdr:to>
      <xdr:col>9</xdr:col>
      <xdr:colOff>457200</xdr:colOff>
      <xdr:row>155</xdr:row>
      <xdr:rowOff>28575</xdr:rowOff>
    </xdr:to>
    <xdr:graphicFrame macro="">
      <xdr:nvGraphicFramePr>
        <xdr:cNvPr id="1041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152400</xdr:colOff>
      <xdr:row>157</xdr:row>
      <xdr:rowOff>142875</xdr:rowOff>
    </xdr:from>
    <xdr:to>
      <xdr:col>4</xdr:col>
      <xdr:colOff>495300</xdr:colOff>
      <xdr:row>170</xdr:row>
      <xdr:rowOff>0</xdr:rowOff>
    </xdr:to>
    <xdr:graphicFrame macro="">
      <xdr:nvGraphicFramePr>
        <xdr:cNvPr id="1042" name="Chart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38100</xdr:colOff>
      <xdr:row>158</xdr:row>
      <xdr:rowOff>0</xdr:rowOff>
    </xdr:from>
    <xdr:to>
      <xdr:col>9</xdr:col>
      <xdr:colOff>466725</xdr:colOff>
      <xdr:row>170</xdr:row>
      <xdr:rowOff>9525</xdr:rowOff>
    </xdr:to>
    <xdr:graphicFrame macro="">
      <xdr:nvGraphicFramePr>
        <xdr:cNvPr id="3" name="Chart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180975</xdr:colOff>
      <xdr:row>172</xdr:row>
      <xdr:rowOff>76200</xdr:rowOff>
    </xdr:from>
    <xdr:to>
      <xdr:col>4</xdr:col>
      <xdr:colOff>504825</xdr:colOff>
      <xdr:row>184</xdr:row>
      <xdr:rowOff>85725</xdr:rowOff>
    </xdr:to>
    <xdr:graphicFrame macro="">
      <xdr:nvGraphicFramePr>
        <xdr:cNvPr id="1044" name="Chart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5</xdr:col>
      <xdr:colOff>38100</xdr:colOff>
      <xdr:row>172</xdr:row>
      <xdr:rowOff>85725</xdr:rowOff>
    </xdr:from>
    <xdr:to>
      <xdr:col>9</xdr:col>
      <xdr:colOff>447675</xdr:colOff>
      <xdr:row>184</xdr:row>
      <xdr:rowOff>85725</xdr:rowOff>
    </xdr:to>
    <xdr:graphicFrame macro="">
      <xdr:nvGraphicFramePr>
        <xdr:cNvPr id="1045" name="Chart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5</xdr:col>
      <xdr:colOff>466725</xdr:colOff>
      <xdr:row>170</xdr:row>
      <xdr:rowOff>142875</xdr:rowOff>
    </xdr:from>
    <xdr:to>
      <xdr:col>8</xdr:col>
      <xdr:colOff>523875</xdr:colOff>
      <xdr:row>172</xdr:row>
      <xdr:rowOff>38100</xdr:rowOff>
    </xdr:to>
    <xdr:sp macro="" textlink="">
      <xdr:nvSpPr>
        <xdr:cNvPr id="1060" name="Texte 36"/>
        <xdr:cNvSpPr txBox="1">
          <a:spLocks noChangeArrowheads="1"/>
        </xdr:cNvSpPr>
      </xdr:nvSpPr>
      <xdr:spPr bwMode="auto">
        <a:xfrm>
          <a:off x="3562350" y="26203275"/>
          <a:ext cx="1914525" cy="2000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Arial"/>
              <a:cs typeface="Arial"/>
            </a:rPr>
            <a:t>Total des débits par jours</a:t>
          </a:r>
        </a:p>
      </xdr:txBody>
    </xdr:sp>
    <xdr:clientData/>
  </xdr:twoCellAnchor>
  <xdr:twoCellAnchor>
    <xdr:from>
      <xdr:col>0</xdr:col>
      <xdr:colOff>57150</xdr:colOff>
      <xdr:row>64</xdr:row>
      <xdr:rowOff>104775</xdr:rowOff>
    </xdr:from>
    <xdr:to>
      <xdr:col>9</xdr:col>
      <xdr:colOff>485775</xdr:colOff>
      <xdr:row>81</xdr:row>
      <xdr:rowOff>85725</xdr:rowOff>
    </xdr:to>
    <xdr:graphicFrame macro="">
      <xdr:nvGraphicFramePr>
        <xdr:cNvPr id="1048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4</xdr:col>
      <xdr:colOff>331308</xdr:colOff>
      <xdr:row>199</xdr:row>
      <xdr:rowOff>132447</xdr:rowOff>
    </xdr:from>
    <xdr:to>
      <xdr:col>4</xdr:col>
      <xdr:colOff>573161</xdr:colOff>
      <xdr:row>201</xdr:row>
      <xdr:rowOff>85137</xdr:rowOff>
    </xdr:to>
    <xdr:sp macro="" textlink="">
      <xdr:nvSpPr>
        <xdr:cNvPr id="21" name="Flèche vers le haut 20"/>
        <xdr:cNvSpPr/>
      </xdr:nvSpPr>
      <xdr:spPr bwMode="auto">
        <a:xfrm rot="10527862">
          <a:off x="2864958" y="31450647"/>
          <a:ext cx="241853" cy="257490"/>
        </a:xfrm>
        <a:prstGeom prst="upArrow">
          <a:avLst/>
        </a:prstGeom>
        <a:solidFill>
          <a:srgbClr val="FFFF00"/>
        </a:solidFill>
        <a:ln w="9525" cap="flat" cmpd="sng" algn="ctr">
          <a:solidFill>
            <a:srgbClr val="FFFF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fr-FR" sz="1100"/>
        </a:p>
      </xdr:txBody>
    </xdr:sp>
    <xdr:clientData/>
  </xdr:twoCellAnchor>
  <xdr:twoCellAnchor>
    <xdr:from>
      <xdr:col>4</xdr:col>
      <xdr:colOff>486976</xdr:colOff>
      <xdr:row>231</xdr:row>
      <xdr:rowOff>76205</xdr:rowOff>
    </xdr:from>
    <xdr:to>
      <xdr:col>5</xdr:col>
      <xdr:colOff>466724</xdr:colOff>
      <xdr:row>234</xdr:row>
      <xdr:rowOff>133355</xdr:rowOff>
    </xdr:to>
    <xdr:sp macro="" textlink="">
      <xdr:nvSpPr>
        <xdr:cNvPr id="23" name="Flèche vers le haut 22"/>
        <xdr:cNvSpPr/>
      </xdr:nvSpPr>
      <xdr:spPr bwMode="auto">
        <a:xfrm rot="213668">
          <a:off x="3020626" y="36271205"/>
          <a:ext cx="560773" cy="514350"/>
        </a:xfrm>
        <a:prstGeom prst="upArrow">
          <a:avLst/>
        </a:prstGeom>
        <a:solidFill>
          <a:srgbClr val="FFFF00"/>
        </a:solidFill>
        <a:ln w="9525" cap="flat" cmpd="sng" algn="ctr">
          <a:solidFill>
            <a:srgbClr val="FFFF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91"/>
  <sheetViews>
    <sheetView showGridLines="0" tabSelected="1" view="pageBreakPreview" workbookViewId="0">
      <selection activeCell="K4" sqref="K4"/>
    </sheetView>
  </sheetViews>
  <sheetFormatPr baseColWidth="10" defaultRowHeight="12" x14ac:dyDescent="0.2"/>
  <cols>
    <col min="1" max="1" width="10" style="1" customWidth="1"/>
    <col min="2" max="2" width="9.140625" style="1" customWidth="1"/>
    <col min="3" max="4" width="9.42578125" style="1" customWidth="1"/>
    <col min="5" max="5" width="8.7109375" style="1" customWidth="1"/>
    <col min="6" max="6" width="9.140625" style="1" customWidth="1"/>
    <col min="7" max="7" width="9.28515625" style="1" customWidth="1"/>
    <col min="8" max="8" width="9.42578125" style="1" customWidth="1"/>
    <col min="9" max="10" width="9.7109375" style="1" customWidth="1"/>
    <col min="11" max="12" width="11.42578125" style="2"/>
    <col min="13" max="13" width="8.85546875" style="1" customWidth="1"/>
    <col min="14" max="20" width="7.42578125" style="1" customWidth="1"/>
    <col min="21" max="16384" width="11.42578125" style="1"/>
  </cols>
  <sheetData>
    <row r="1" spans="1:26" ht="15.75" x14ac:dyDescent="0.25">
      <c r="A1" s="75" t="s">
        <v>52</v>
      </c>
      <c r="B1" s="75"/>
      <c r="C1" s="75"/>
      <c r="D1" s="75"/>
      <c r="E1" s="75"/>
      <c r="F1" s="75"/>
      <c r="G1" s="75"/>
      <c r="H1" s="75"/>
      <c r="I1" s="75"/>
      <c r="J1" s="75"/>
      <c r="M1" s="3" t="s">
        <v>19</v>
      </c>
      <c r="N1" s="3"/>
      <c r="O1" s="3"/>
      <c r="P1" s="3"/>
      <c r="Q1" s="3"/>
      <c r="R1" s="3"/>
      <c r="S1" s="3"/>
      <c r="T1" s="3"/>
    </row>
    <row r="2" spans="1:26" ht="15.75" x14ac:dyDescent="0.25">
      <c r="A2" s="110" t="s">
        <v>68</v>
      </c>
      <c r="B2" s="75"/>
      <c r="C2" s="75"/>
      <c r="D2" s="75"/>
      <c r="E2" s="75"/>
      <c r="F2" s="75"/>
      <c r="G2" s="75"/>
      <c r="H2" s="75"/>
      <c r="I2" s="75"/>
      <c r="J2" s="75"/>
      <c r="K2" s="70"/>
      <c r="M2" s="3" t="s">
        <v>18</v>
      </c>
      <c r="N2" s="3"/>
      <c r="O2" s="3"/>
      <c r="P2" s="3"/>
      <c r="Q2" s="3"/>
      <c r="R2" s="3"/>
      <c r="S2" s="3"/>
      <c r="T2" s="3"/>
    </row>
    <row r="3" spans="1:26" ht="15.75" x14ac:dyDescent="0.25">
      <c r="A3" s="59"/>
      <c r="B3" s="70"/>
      <c r="C3" s="3"/>
      <c r="D3" s="109" t="s">
        <v>67</v>
      </c>
      <c r="E3" s="107"/>
      <c r="F3" s="108"/>
      <c r="G3" s="108"/>
      <c r="H3" s="70"/>
      <c r="I3" s="71"/>
      <c r="J3" s="52"/>
      <c r="K3" s="70"/>
      <c r="M3" s="3"/>
      <c r="N3" s="3"/>
      <c r="O3" s="3"/>
      <c r="P3" s="3"/>
      <c r="Q3" s="3"/>
      <c r="R3" s="3"/>
      <c r="S3" s="3"/>
      <c r="T3" s="3"/>
    </row>
    <row r="4" spans="1:26" ht="12.75" x14ac:dyDescent="0.2">
      <c r="A4" s="33"/>
      <c r="B4" s="33" t="s">
        <v>20</v>
      </c>
      <c r="C4" s="33" t="str">
        <f>N5</f>
        <v>jeudi 22 mars 2018</v>
      </c>
      <c r="D4" s="33"/>
      <c r="E4" s="33"/>
      <c r="F4" s="33" t="s">
        <v>21</v>
      </c>
      <c r="G4" s="33" t="str">
        <f>T5</f>
        <v>mercredi 28 mars 2018</v>
      </c>
      <c r="H4" s="33"/>
      <c r="I4" s="33"/>
      <c r="J4" s="33"/>
      <c r="M4" s="3" t="s">
        <v>0</v>
      </c>
      <c r="N4" s="3"/>
      <c r="O4" s="3"/>
      <c r="P4" s="3"/>
      <c r="Q4" s="3"/>
      <c r="R4" s="3"/>
      <c r="S4" s="3"/>
      <c r="T4" s="3"/>
    </row>
    <row r="5" spans="1:26" ht="13.5" thickBot="1" x14ac:dyDescent="0.25">
      <c r="A5" s="72" t="s">
        <v>51</v>
      </c>
      <c r="B5" s="73"/>
      <c r="K5" s="6">
        <f>MAX(B43:H43)</f>
        <v>106</v>
      </c>
      <c r="L5" s="6">
        <f>MIN(B43:H43)</f>
        <v>45</v>
      </c>
      <c r="M5" s="3"/>
      <c r="N5" s="74" t="s">
        <v>53</v>
      </c>
      <c r="O5" s="74" t="s">
        <v>54</v>
      </c>
      <c r="P5" s="74" t="s">
        <v>55</v>
      </c>
      <c r="Q5" s="74" t="s">
        <v>56</v>
      </c>
      <c r="R5" s="74" t="s">
        <v>57</v>
      </c>
      <c r="S5" s="74" t="s">
        <v>58</v>
      </c>
      <c r="T5" s="74" t="s">
        <v>59</v>
      </c>
      <c r="U5" s="74"/>
      <c r="V5" s="74"/>
      <c r="W5" s="74"/>
      <c r="X5" s="74"/>
      <c r="Y5"/>
      <c r="Z5"/>
    </row>
    <row r="6" spans="1:26" ht="14.25" thickTop="1" thickBot="1" x14ac:dyDescent="0.25">
      <c r="A6" s="4"/>
      <c r="B6" s="27" t="str">
        <f t="shared" ref="B6:B30" si="0">N6</f>
        <v xml:space="preserve">jeu 22 mars </v>
      </c>
      <c r="C6" s="28" t="str">
        <f t="shared" ref="C6:C30" si="1">O6</f>
        <v xml:space="preserve">ven 23 mars </v>
      </c>
      <c r="D6" s="28" t="str">
        <f t="shared" ref="D6:D30" si="2">P6</f>
        <v xml:space="preserve">sam 24 mars </v>
      </c>
      <c r="E6" s="28" t="str">
        <f t="shared" ref="E6:E30" si="3">Q6</f>
        <v xml:space="preserve">dim 25 mars </v>
      </c>
      <c r="F6" s="29" t="str">
        <f t="shared" ref="F6:F30" si="4">R6</f>
        <v xml:space="preserve">lun 26 mars </v>
      </c>
      <c r="G6" s="30" t="str">
        <f t="shared" ref="G6:G30" si="5">S6</f>
        <v xml:space="preserve">mar 27 mars </v>
      </c>
      <c r="H6" s="31" t="str">
        <f>T6</f>
        <v xml:space="preserve">mer 28 mars </v>
      </c>
      <c r="I6" s="24" t="s">
        <v>26</v>
      </c>
      <c r="J6" s="5" t="s">
        <v>25</v>
      </c>
      <c r="K6" s="6">
        <f t="shared" ref="K6:K29" si="6">IF(lun=jmax,B7,IF(mar=jmax,C7,IF(mer=jmax,D7,IF(jeu=jmax,E7,IF(ven=jmax,F7,IF(sam=jmax,G7,IF(dim=jmax,H7,FALSE)))))))</f>
        <v>1</v>
      </c>
      <c r="L6" s="6">
        <f t="shared" ref="L6:L29" si="7">IF(lun=jmin,B7,IF(mar=jmin,C7,IF(mer=jmin,D7,IF(jeu=jmin,E7,IF(ven=jmin,F7,IF(sam=jmin,G7,IF(dim=jmin,H7,FALSE)))))))</f>
        <v>2</v>
      </c>
      <c r="M6" s="3"/>
      <c r="N6" s="74" t="s">
        <v>60</v>
      </c>
      <c r="O6" s="74" t="s">
        <v>61</v>
      </c>
      <c r="P6" s="74" t="s">
        <v>62</v>
      </c>
      <c r="Q6" s="74" t="s">
        <v>63</v>
      </c>
      <c r="R6" s="74" t="s">
        <v>64</v>
      </c>
      <c r="S6" s="74" t="s">
        <v>65</v>
      </c>
      <c r="T6" s="74" t="s">
        <v>66</v>
      </c>
      <c r="U6" s="74"/>
      <c r="V6" s="74"/>
      <c r="W6" s="74"/>
      <c r="X6" s="74"/>
      <c r="Y6"/>
      <c r="Z6"/>
    </row>
    <row r="7" spans="1:26" ht="13.5" thickTop="1" x14ac:dyDescent="0.2">
      <c r="A7" s="7" t="s">
        <v>27</v>
      </c>
      <c r="B7" s="61">
        <f t="shared" si="0"/>
        <v>0</v>
      </c>
      <c r="C7" s="41">
        <f t="shared" si="1"/>
        <v>1</v>
      </c>
      <c r="D7" s="87">
        <f t="shared" si="2"/>
        <v>0</v>
      </c>
      <c r="E7" s="87">
        <f t="shared" si="3"/>
        <v>2</v>
      </c>
      <c r="F7" s="67">
        <f>R7</f>
        <v>1</v>
      </c>
      <c r="G7" s="94">
        <f t="shared" si="5"/>
        <v>0</v>
      </c>
      <c r="H7" s="95">
        <f t="shared" ref="H7:H30" si="8">T7</f>
        <v>0</v>
      </c>
      <c r="I7" s="54">
        <f>(B7+H7+G7+F7+C7)/5</f>
        <v>0.4</v>
      </c>
      <c r="J7" s="53">
        <f>(SUM(B7:H7))/7</f>
        <v>0.5714285714285714</v>
      </c>
      <c r="K7" s="6">
        <f t="shared" si="6"/>
        <v>1</v>
      </c>
      <c r="L7" s="6">
        <f t="shared" si="7"/>
        <v>0</v>
      </c>
      <c r="M7" s="57">
        <v>0</v>
      </c>
      <c r="N7">
        <v>0</v>
      </c>
      <c r="O7">
        <v>1</v>
      </c>
      <c r="P7">
        <v>0</v>
      </c>
      <c r="Q7">
        <v>2</v>
      </c>
      <c r="R7">
        <v>1</v>
      </c>
      <c r="S7">
        <v>0</v>
      </c>
      <c r="T7">
        <v>0</v>
      </c>
    </row>
    <row r="8" spans="1:26" ht="12.75" x14ac:dyDescent="0.2">
      <c r="A8" s="60" t="s">
        <v>28</v>
      </c>
      <c r="B8" s="62">
        <f t="shared" si="0"/>
        <v>0</v>
      </c>
      <c r="C8" s="42">
        <f t="shared" si="1"/>
        <v>1</v>
      </c>
      <c r="D8" s="88">
        <f t="shared" si="2"/>
        <v>1</v>
      </c>
      <c r="E8" s="88">
        <f t="shared" si="3"/>
        <v>0</v>
      </c>
      <c r="F8" s="68">
        <f t="shared" si="4"/>
        <v>0</v>
      </c>
      <c r="G8" s="96">
        <f t="shared" si="5"/>
        <v>0</v>
      </c>
      <c r="H8" s="97">
        <f t="shared" si="8"/>
        <v>0</v>
      </c>
      <c r="I8" s="54">
        <f t="shared" ref="I8:I30" si="9">(B8+H8+G8+F8+C8)/5</f>
        <v>0.2</v>
      </c>
      <c r="J8" s="53">
        <f t="shared" ref="J8:J30" si="10">(SUM(B8:H8))/7</f>
        <v>0.2857142857142857</v>
      </c>
      <c r="K8" s="6">
        <f t="shared" si="6"/>
        <v>0</v>
      </c>
      <c r="L8" s="6">
        <f t="shared" si="7"/>
        <v>0</v>
      </c>
      <c r="M8" s="57">
        <v>1</v>
      </c>
      <c r="N8">
        <v>0</v>
      </c>
      <c r="O8">
        <v>1</v>
      </c>
      <c r="P8">
        <v>1</v>
      </c>
      <c r="Q8">
        <v>0</v>
      </c>
      <c r="R8">
        <v>0</v>
      </c>
      <c r="S8">
        <v>0</v>
      </c>
      <c r="T8">
        <v>0</v>
      </c>
    </row>
    <row r="9" spans="1:26" ht="12.75" x14ac:dyDescent="0.2">
      <c r="A9" s="60" t="s">
        <v>29</v>
      </c>
      <c r="B9" s="62">
        <f t="shared" si="0"/>
        <v>1</v>
      </c>
      <c r="C9" s="42">
        <f t="shared" si="1"/>
        <v>0</v>
      </c>
      <c r="D9" s="88">
        <f t="shared" si="2"/>
        <v>0</v>
      </c>
      <c r="E9" s="88">
        <f t="shared" si="3"/>
        <v>0</v>
      </c>
      <c r="F9" s="68">
        <f t="shared" si="4"/>
        <v>0</v>
      </c>
      <c r="G9" s="96">
        <f t="shared" si="5"/>
        <v>0</v>
      </c>
      <c r="H9" s="97">
        <f t="shared" si="8"/>
        <v>0</v>
      </c>
      <c r="I9" s="54">
        <f t="shared" si="9"/>
        <v>0.2</v>
      </c>
      <c r="J9" s="53">
        <f t="shared" si="10"/>
        <v>0.14285714285714285</v>
      </c>
      <c r="K9" s="6">
        <f t="shared" si="6"/>
        <v>0</v>
      </c>
      <c r="L9" s="6">
        <f t="shared" si="7"/>
        <v>1</v>
      </c>
      <c r="M9" s="57">
        <v>2</v>
      </c>
      <c r="N9">
        <v>1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</row>
    <row r="10" spans="1:26" ht="12.75" x14ac:dyDescent="0.2">
      <c r="A10" s="60" t="s">
        <v>30</v>
      </c>
      <c r="B10" s="62">
        <f t="shared" si="0"/>
        <v>0</v>
      </c>
      <c r="C10" s="42">
        <f t="shared" si="1"/>
        <v>0</v>
      </c>
      <c r="D10" s="88">
        <f t="shared" si="2"/>
        <v>0</v>
      </c>
      <c r="E10" s="88">
        <f t="shared" si="3"/>
        <v>1</v>
      </c>
      <c r="F10" s="68">
        <f t="shared" si="4"/>
        <v>0</v>
      </c>
      <c r="G10" s="96">
        <f t="shared" si="5"/>
        <v>0</v>
      </c>
      <c r="H10" s="97">
        <f t="shared" si="8"/>
        <v>0</v>
      </c>
      <c r="I10" s="54">
        <f t="shared" si="9"/>
        <v>0</v>
      </c>
      <c r="J10" s="53">
        <f t="shared" si="10"/>
        <v>0.14285714285714285</v>
      </c>
      <c r="K10" s="6">
        <f t="shared" si="6"/>
        <v>0</v>
      </c>
      <c r="L10" s="6">
        <f t="shared" si="7"/>
        <v>0</v>
      </c>
      <c r="M10" s="57">
        <v>3</v>
      </c>
      <c r="N10">
        <v>0</v>
      </c>
      <c r="O10">
        <v>0</v>
      </c>
      <c r="P10">
        <v>0</v>
      </c>
      <c r="Q10">
        <v>1</v>
      </c>
      <c r="R10">
        <v>0</v>
      </c>
      <c r="S10">
        <v>0</v>
      </c>
      <c r="T10">
        <v>0</v>
      </c>
    </row>
    <row r="11" spans="1:26" ht="12.75" x14ac:dyDescent="0.2">
      <c r="A11" s="60" t="s">
        <v>31</v>
      </c>
      <c r="B11" s="62">
        <f t="shared" si="0"/>
        <v>0</v>
      </c>
      <c r="C11" s="42">
        <f t="shared" si="1"/>
        <v>0</v>
      </c>
      <c r="D11" s="88">
        <f t="shared" si="2"/>
        <v>0</v>
      </c>
      <c r="E11" s="88">
        <f t="shared" si="3"/>
        <v>0</v>
      </c>
      <c r="F11" s="68">
        <f t="shared" si="4"/>
        <v>0</v>
      </c>
      <c r="G11" s="96">
        <f t="shared" si="5"/>
        <v>0</v>
      </c>
      <c r="H11" s="97">
        <f t="shared" si="8"/>
        <v>0</v>
      </c>
      <c r="I11" s="54">
        <f t="shared" si="9"/>
        <v>0</v>
      </c>
      <c r="J11" s="53">
        <f t="shared" si="10"/>
        <v>0</v>
      </c>
      <c r="K11" s="6">
        <f t="shared" si="6"/>
        <v>0</v>
      </c>
      <c r="L11" s="6">
        <f t="shared" si="7"/>
        <v>0</v>
      </c>
      <c r="M11" s="57">
        <v>4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</row>
    <row r="12" spans="1:26" ht="12.75" x14ac:dyDescent="0.2">
      <c r="A12" s="60" t="s">
        <v>32</v>
      </c>
      <c r="B12" s="62">
        <f t="shared" si="0"/>
        <v>0</v>
      </c>
      <c r="C12" s="42">
        <f t="shared" si="1"/>
        <v>0</v>
      </c>
      <c r="D12" s="88">
        <f t="shared" si="2"/>
        <v>1</v>
      </c>
      <c r="E12" s="88">
        <f t="shared" si="3"/>
        <v>0</v>
      </c>
      <c r="F12" s="68">
        <f t="shared" si="4"/>
        <v>1</v>
      </c>
      <c r="G12" s="96">
        <f t="shared" si="5"/>
        <v>4</v>
      </c>
      <c r="H12" s="97">
        <f t="shared" si="8"/>
        <v>4</v>
      </c>
      <c r="I12" s="54">
        <f t="shared" si="9"/>
        <v>1.8</v>
      </c>
      <c r="J12" s="53">
        <f t="shared" si="10"/>
        <v>1.4285714285714286</v>
      </c>
      <c r="K12" s="6">
        <f t="shared" si="6"/>
        <v>2</v>
      </c>
      <c r="L12" s="6">
        <f t="shared" si="7"/>
        <v>2</v>
      </c>
      <c r="M12" s="57">
        <v>5</v>
      </c>
      <c r="N12">
        <v>0</v>
      </c>
      <c r="O12">
        <v>0</v>
      </c>
      <c r="P12">
        <v>1</v>
      </c>
      <c r="Q12">
        <v>0</v>
      </c>
      <c r="R12">
        <v>1</v>
      </c>
      <c r="S12">
        <v>4</v>
      </c>
      <c r="T12">
        <v>4</v>
      </c>
    </row>
    <row r="13" spans="1:26" ht="12.75" x14ac:dyDescent="0.2">
      <c r="A13" s="60" t="s">
        <v>33</v>
      </c>
      <c r="B13" s="62">
        <f t="shared" si="0"/>
        <v>0</v>
      </c>
      <c r="C13" s="42">
        <f t="shared" si="1"/>
        <v>2</v>
      </c>
      <c r="D13" s="88">
        <f t="shared" si="2"/>
        <v>0</v>
      </c>
      <c r="E13" s="88">
        <f t="shared" si="3"/>
        <v>2</v>
      </c>
      <c r="F13" s="68">
        <f t="shared" si="4"/>
        <v>8</v>
      </c>
      <c r="G13" s="96">
        <f t="shared" si="5"/>
        <v>7</v>
      </c>
      <c r="H13" s="97">
        <f t="shared" si="8"/>
        <v>8</v>
      </c>
      <c r="I13" s="54">
        <f t="shared" si="9"/>
        <v>5</v>
      </c>
      <c r="J13" s="53">
        <f t="shared" si="10"/>
        <v>3.8571428571428572</v>
      </c>
      <c r="K13" s="6">
        <f t="shared" si="6"/>
        <v>4</v>
      </c>
      <c r="L13" s="6">
        <f t="shared" si="7"/>
        <v>1</v>
      </c>
      <c r="M13" s="57">
        <v>6</v>
      </c>
      <c r="N13">
        <v>0</v>
      </c>
      <c r="O13">
        <v>2</v>
      </c>
      <c r="P13">
        <v>0</v>
      </c>
      <c r="Q13">
        <v>2</v>
      </c>
      <c r="R13">
        <v>8</v>
      </c>
      <c r="S13">
        <v>7</v>
      </c>
      <c r="T13">
        <v>8</v>
      </c>
    </row>
    <row r="14" spans="1:26" ht="12.75" x14ac:dyDescent="0.2">
      <c r="A14" s="60" t="s">
        <v>34</v>
      </c>
      <c r="B14" s="62">
        <f t="shared" si="0"/>
        <v>4</v>
      </c>
      <c r="C14" s="42">
        <f t="shared" si="1"/>
        <v>4</v>
      </c>
      <c r="D14" s="88">
        <f t="shared" si="2"/>
        <v>1</v>
      </c>
      <c r="E14" s="88">
        <f t="shared" si="3"/>
        <v>1</v>
      </c>
      <c r="F14" s="68">
        <f t="shared" si="4"/>
        <v>12</v>
      </c>
      <c r="G14" s="96">
        <f t="shared" si="5"/>
        <v>10</v>
      </c>
      <c r="H14" s="97">
        <f t="shared" si="8"/>
        <v>11</v>
      </c>
      <c r="I14" s="54">
        <f t="shared" si="9"/>
        <v>8.1999999999999993</v>
      </c>
      <c r="J14" s="53">
        <f t="shared" si="10"/>
        <v>6.1428571428571432</v>
      </c>
      <c r="K14" s="6">
        <f t="shared" si="6"/>
        <v>9</v>
      </c>
      <c r="L14" s="6">
        <f t="shared" si="7"/>
        <v>3</v>
      </c>
      <c r="M14" s="57">
        <v>7</v>
      </c>
      <c r="N14">
        <v>4</v>
      </c>
      <c r="O14">
        <v>4</v>
      </c>
      <c r="P14">
        <v>1</v>
      </c>
      <c r="Q14">
        <v>1</v>
      </c>
      <c r="R14">
        <v>12</v>
      </c>
      <c r="S14">
        <v>10</v>
      </c>
      <c r="T14">
        <v>11</v>
      </c>
    </row>
    <row r="15" spans="1:26" ht="12.75" x14ac:dyDescent="0.2">
      <c r="A15" s="60" t="s">
        <v>35</v>
      </c>
      <c r="B15" s="62">
        <f t="shared" si="0"/>
        <v>6</v>
      </c>
      <c r="C15" s="42">
        <f t="shared" si="1"/>
        <v>9</v>
      </c>
      <c r="D15" s="88">
        <f t="shared" si="2"/>
        <v>1</v>
      </c>
      <c r="E15" s="88">
        <f t="shared" si="3"/>
        <v>3</v>
      </c>
      <c r="F15" s="68">
        <f t="shared" si="4"/>
        <v>7</v>
      </c>
      <c r="G15" s="96">
        <f t="shared" si="5"/>
        <v>5</v>
      </c>
      <c r="H15" s="97">
        <f t="shared" si="8"/>
        <v>7</v>
      </c>
      <c r="I15" s="54">
        <f t="shared" si="9"/>
        <v>6.8</v>
      </c>
      <c r="J15" s="53">
        <f t="shared" si="10"/>
        <v>5.4285714285714288</v>
      </c>
      <c r="K15" s="6">
        <f t="shared" si="6"/>
        <v>5</v>
      </c>
      <c r="L15" s="6">
        <f t="shared" si="7"/>
        <v>5</v>
      </c>
      <c r="M15" s="57">
        <v>8</v>
      </c>
      <c r="N15">
        <v>6</v>
      </c>
      <c r="O15">
        <v>9</v>
      </c>
      <c r="P15">
        <v>1</v>
      </c>
      <c r="Q15">
        <v>3</v>
      </c>
      <c r="R15">
        <v>7</v>
      </c>
      <c r="S15">
        <v>5</v>
      </c>
      <c r="T15">
        <v>7</v>
      </c>
    </row>
    <row r="16" spans="1:26" ht="12.75" x14ac:dyDescent="0.2">
      <c r="A16" s="60" t="s">
        <v>36</v>
      </c>
      <c r="B16" s="62">
        <f t="shared" si="0"/>
        <v>3</v>
      </c>
      <c r="C16" s="42">
        <f t="shared" si="1"/>
        <v>5</v>
      </c>
      <c r="D16" s="88">
        <f t="shared" si="2"/>
        <v>4</v>
      </c>
      <c r="E16" s="88">
        <f t="shared" si="3"/>
        <v>5</v>
      </c>
      <c r="F16" s="68">
        <f t="shared" si="4"/>
        <v>2</v>
      </c>
      <c r="G16" s="96">
        <f t="shared" si="5"/>
        <v>4</v>
      </c>
      <c r="H16" s="97">
        <f t="shared" si="8"/>
        <v>4</v>
      </c>
      <c r="I16" s="54">
        <f t="shared" si="9"/>
        <v>3.6</v>
      </c>
      <c r="J16" s="53">
        <f t="shared" si="10"/>
        <v>3.8571428571428572</v>
      </c>
      <c r="K16" s="6">
        <f t="shared" si="6"/>
        <v>7</v>
      </c>
      <c r="L16" s="6">
        <f t="shared" si="7"/>
        <v>2</v>
      </c>
      <c r="M16" s="57">
        <v>9</v>
      </c>
      <c r="N16">
        <v>3</v>
      </c>
      <c r="O16">
        <v>5</v>
      </c>
      <c r="P16">
        <v>4</v>
      </c>
      <c r="Q16">
        <v>5</v>
      </c>
      <c r="R16">
        <v>2</v>
      </c>
      <c r="S16">
        <v>4</v>
      </c>
      <c r="T16">
        <v>4</v>
      </c>
    </row>
    <row r="17" spans="1:20" ht="12.75" x14ac:dyDescent="0.2">
      <c r="A17" s="60" t="s">
        <v>37</v>
      </c>
      <c r="B17" s="62">
        <f t="shared" si="0"/>
        <v>4</v>
      </c>
      <c r="C17" s="42">
        <f t="shared" si="1"/>
        <v>7</v>
      </c>
      <c r="D17" s="88">
        <f t="shared" si="2"/>
        <v>3</v>
      </c>
      <c r="E17" s="88">
        <f t="shared" si="3"/>
        <v>2</v>
      </c>
      <c r="F17" s="68">
        <f t="shared" si="4"/>
        <v>6</v>
      </c>
      <c r="G17" s="96">
        <f t="shared" si="5"/>
        <v>2</v>
      </c>
      <c r="H17" s="97">
        <f t="shared" si="8"/>
        <v>5</v>
      </c>
      <c r="I17" s="54">
        <f t="shared" si="9"/>
        <v>4.8</v>
      </c>
      <c r="J17" s="53">
        <f t="shared" si="10"/>
        <v>4.1428571428571432</v>
      </c>
      <c r="K17" s="6">
        <f t="shared" si="6"/>
        <v>3</v>
      </c>
      <c r="L17" s="6">
        <f t="shared" si="7"/>
        <v>1</v>
      </c>
      <c r="M17" s="57">
        <v>10</v>
      </c>
      <c r="N17">
        <v>4</v>
      </c>
      <c r="O17">
        <v>7</v>
      </c>
      <c r="P17">
        <v>3</v>
      </c>
      <c r="Q17">
        <v>2</v>
      </c>
      <c r="R17">
        <v>6</v>
      </c>
      <c r="S17">
        <v>2</v>
      </c>
      <c r="T17">
        <v>5</v>
      </c>
    </row>
    <row r="18" spans="1:20" ht="12.75" x14ac:dyDescent="0.2">
      <c r="A18" s="60" t="s">
        <v>38</v>
      </c>
      <c r="B18" s="62">
        <f t="shared" si="0"/>
        <v>3</v>
      </c>
      <c r="C18" s="42">
        <f t="shared" si="1"/>
        <v>3</v>
      </c>
      <c r="D18" s="88">
        <f t="shared" si="2"/>
        <v>3</v>
      </c>
      <c r="E18" s="88">
        <f t="shared" si="3"/>
        <v>1</v>
      </c>
      <c r="F18" s="68">
        <f t="shared" si="4"/>
        <v>13</v>
      </c>
      <c r="G18" s="96">
        <f t="shared" si="5"/>
        <v>8</v>
      </c>
      <c r="H18" s="97">
        <f t="shared" si="8"/>
        <v>14</v>
      </c>
      <c r="I18" s="54">
        <f t="shared" si="9"/>
        <v>8.1999999999999993</v>
      </c>
      <c r="J18" s="53">
        <f t="shared" si="10"/>
        <v>6.4285714285714288</v>
      </c>
      <c r="K18" s="6">
        <f t="shared" si="6"/>
        <v>8</v>
      </c>
      <c r="L18" s="6">
        <f t="shared" si="7"/>
        <v>6</v>
      </c>
      <c r="M18" s="57">
        <v>11</v>
      </c>
      <c r="N18">
        <v>3</v>
      </c>
      <c r="O18">
        <v>3</v>
      </c>
      <c r="P18">
        <v>3</v>
      </c>
      <c r="Q18">
        <v>1</v>
      </c>
      <c r="R18">
        <v>13</v>
      </c>
      <c r="S18">
        <v>8</v>
      </c>
      <c r="T18">
        <v>14</v>
      </c>
    </row>
    <row r="19" spans="1:20" ht="12.75" x14ac:dyDescent="0.2">
      <c r="A19" s="60" t="s">
        <v>39</v>
      </c>
      <c r="B19" s="62">
        <f t="shared" si="0"/>
        <v>5</v>
      </c>
      <c r="C19" s="42">
        <f t="shared" si="1"/>
        <v>8</v>
      </c>
      <c r="D19" s="88">
        <f t="shared" si="2"/>
        <v>5</v>
      </c>
      <c r="E19" s="88">
        <f t="shared" si="3"/>
        <v>6</v>
      </c>
      <c r="F19" s="68">
        <f t="shared" si="4"/>
        <v>12</v>
      </c>
      <c r="G19" s="96">
        <f t="shared" si="5"/>
        <v>5</v>
      </c>
      <c r="H19" s="97">
        <f t="shared" si="8"/>
        <v>7</v>
      </c>
      <c r="I19" s="54">
        <f t="shared" si="9"/>
        <v>7.4</v>
      </c>
      <c r="J19" s="53">
        <f t="shared" si="10"/>
        <v>6.8571428571428568</v>
      </c>
      <c r="K19" s="6">
        <f t="shared" si="6"/>
        <v>12</v>
      </c>
      <c r="L19" s="6">
        <f t="shared" si="7"/>
        <v>2</v>
      </c>
      <c r="M19" s="57">
        <v>12</v>
      </c>
      <c r="N19">
        <v>5</v>
      </c>
      <c r="O19">
        <v>8</v>
      </c>
      <c r="P19">
        <v>5</v>
      </c>
      <c r="Q19">
        <v>6</v>
      </c>
      <c r="R19">
        <v>12</v>
      </c>
      <c r="S19">
        <v>5</v>
      </c>
      <c r="T19">
        <v>7</v>
      </c>
    </row>
    <row r="20" spans="1:20" ht="12.75" x14ac:dyDescent="0.2">
      <c r="A20" s="60" t="s">
        <v>40</v>
      </c>
      <c r="B20" s="62">
        <f t="shared" si="0"/>
        <v>11</v>
      </c>
      <c r="C20" s="42">
        <f t="shared" si="1"/>
        <v>12</v>
      </c>
      <c r="D20" s="88">
        <f t="shared" si="2"/>
        <v>3</v>
      </c>
      <c r="E20" s="88">
        <f t="shared" si="3"/>
        <v>2</v>
      </c>
      <c r="F20" s="68">
        <f t="shared" si="4"/>
        <v>2</v>
      </c>
      <c r="G20" s="96">
        <f t="shared" si="5"/>
        <v>3</v>
      </c>
      <c r="H20" s="97">
        <f t="shared" si="8"/>
        <v>2</v>
      </c>
      <c r="I20" s="54">
        <f t="shared" si="9"/>
        <v>6</v>
      </c>
      <c r="J20" s="53">
        <f t="shared" si="10"/>
        <v>5</v>
      </c>
      <c r="K20" s="6">
        <f t="shared" si="6"/>
        <v>8</v>
      </c>
      <c r="L20" s="6">
        <f t="shared" si="7"/>
        <v>3</v>
      </c>
      <c r="M20" s="57">
        <v>13</v>
      </c>
      <c r="N20">
        <v>11</v>
      </c>
      <c r="O20">
        <v>12</v>
      </c>
      <c r="P20">
        <v>3</v>
      </c>
      <c r="Q20">
        <v>2</v>
      </c>
      <c r="R20">
        <v>2</v>
      </c>
      <c r="S20">
        <v>3</v>
      </c>
      <c r="T20">
        <v>2</v>
      </c>
    </row>
    <row r="21" spans="1:20" ht="12.75" x14ac:dyDescent="0.2">
      <c r="A21" s="60" t="s">
        <v>41</v>
      </c>
      <c r="B21" s="62">
        <f t="shared" si="0"/>
        <v>3</v>
      </c>
      <c r="C21" s="42">
        <f t="shared" si="1"/>
        <v>8</v>
      </c>
      <c r="D21" s="88">
        <f t="shared" si="2"/>
        <v>5</v>
      </c>
      <c r="E21" s="88">
        <f t="shared" si="3"/>
        <v>3</v>
      </c>
      <c r="F21" s="68">
        <f t="shared" si="4"/>
        <v>2</v>
      </c>
      <c r="G21" s="96">
        <f t="shared" si="5"/>
        <v>6</v>
      </c>
      <c r="H21" s="97">
        <f t="shared" si="8"/>
        <v>7</v>
      </c>
      <c r="I21" s="54">
        <f t="shared" si="9"/>
        <v>5.2</v>
      </c>
      <c r="J21" s="53">
        <f t="shared" si="10"/>
        <v>4.8571428571428568</v>
      </c>
      <c r="K21" s="6">
        <f t="shared" si="6"/>
        <v>4</v>
      </c>
      <c r="L21" s="6">
        <f t="shared" si="7"/>
        <v>3</v>
      </c>
      <c r="M21" s="57">
        <v>14</v>
      </c>
      <c r="N21">
        <v>3</v>
      </c>
      <c r="O21">
        <v>8</v>
      </c>
      <c r="P21">
        <v>5</v>
      </c>
      <c r="Q21">
        <v>3</v>
      </c>
      <c r="R21">
        <v>2</v>
      </c>
      <c r="S21">
        <v>6</v>
      </c>
      <c r="T21">
        <v>7</v>
      </c>
    </row>
    <row r="22" spans="1:20" ht="12.75" x14ac:dyDescent="0.2">
      <c r="A22" s="60" t="s">
        <v>42</v>
      </c>
      <c r="B22" s="62">
        <f t="shared" si="0"/>
        <v>2</v>
      </c>
      <c r="C22" s="42">
        <f t="shared" si="1"/>
        <v>4</v>
      </c>
      <c r="D22" s="88">
        <f>P22</f>
        <v>7</v>
      </c>
      <c r="E22" s="88">
        <f t="shared" si="3"/>
        <v>3</v>
      </c>
      <c r="F22" s="68">
        <f t="shared" si="4"/>
        <v>3</v>
      </c>
      <c r="G22" s="96">
        <f t="shared" si="5"/>
        <v>8</v>
      </c>
      <c r="H22" s="97">
        <f t="shared" si="8"/>
        <v>7</v>
      </c>
      <c r="I22" s="54">
        <f t="shared" si="9"/>
        <v>4.8</v>
      </c>
      <c r="J22" s="53">
        <f t="shared" si="10"/>
        <v>4.8571428571428568</v>
      </c>
      <c r="K22" s="6">
        <f t="shared" si="6"/>
        <v>3</v>
      </c>
      <c r="L22" s="6">
        <f t="shared" si="7"/>
        <v>3</v>
      </c>
      <c r="M22" s="57">
        <v>15</v>
      </c>
      <c r="N22">
        <v>2</v>
      </c>
      <c r="O22">
        <v>4</v>
      </c>
      <c r="P22">
        <v>7</v>
      </c>
      <c r="Q22">
        <v>3</v>
      </c>
      <c r="R22">
        <v>3</v>
      </c>
      <c r="S22">
        <v>8</v>
      </c>
      <c r="T22">
        <v>7</v>
      </c>
    </row>
    <row r="23" spans="1:20" ht="12.75" x14ac:dyDescent="0.2">
      <c r="A23" s="60" t="s">
        <v>43</v>
      </c>
      <c r="B23" s="62">
        <f t="shared" si="0"/>
        <v>2</v>
      </c>
      <c r="C23" s="42">
        <f t="shared" si="1"/>
        <v>3</v>
      </c>
      <c r="D23" s="88">
        <f t="shared" si="2"/>
        <v>3</v>
      </c>
      <c r="E23" s="88">
        <f t="shared" si="3"/>
        <v>3</v>
      </c>
      <c r="F23" s="68">
        <f t="shared" si="4"/>
        <v>7</v>
      </c>
      <c r="G23" s="96">
        <f t="shared" si="5"/>
        <v>7</v>
      </c>
      <c r="H23" s="97">
        <f t="shared" si="8"/>
        <v>4</v>
      </c>
      <c r="I23" s="54">
        <f t="shared" si="9"/>
        <v>4.5999999999999996</v>
      </c>
      <c r="J23" s="53">
        <f t="shared" si="10"/>
        <v>4.1428571428571432</v>
      </c>
      <c r="K23" s="6">
        <f t="shared" si="6"/>
        <v>16</v>
      </c>
      <c r="L23" s="6">
        <f t="shared" si="7"/>
        <v>3</v>
      </c>
      <c r="M23" s="57">
        <v>16</v>
      </c>
      <c r="N23">
        <v>2</v>
      </c>
      <c r="O23">
        <v>3</v>
      </c>
      <c r="P23">
        <v>3</v>
      </c>
      <c r="Q23">
        <v>3</v>
      </c>
      <c r="R23">
        <v>7</v>
      </c>
      <c r="S23">
        <v>7</v>
      </c>
      <c r="T23">
        <v>4</v>
      </c>
    </row>
    <row r="24" spans="1:20" ht="12.75" x14ac:dyDescent="0.2">
      <c r="A24" s="60" t="s">
        <v>44</v>
      </c>
      <c r="B24" s="62">
        <f t="shared" si="0"/>
        <v>2</v>
      </c>
      <c r="C24" s="42">
        <f t="shared" si="1"/>
        <v>16</v>
      </c>
      <c r="D24" s="88">
        <f t="shared" si="2"/>
        <v>5</v>
      </c>
      <c r="E24" s="88">
        <f t="shared" si="3"/>
        <v>3</v>
      </c>
      <c r="F24" s="68">
        <f t="shared" si="4"/>
        <v>9</v>
      </c>
      <c r="G24" s="96">
        <f t="shared" si="5"/>
        <v>9</v>
      </c>
      <c r="H24" s="97">
        <f t="shared" si="8"/>
        <v>6</v>
      </c>
      <c r="I24" s="54">
        <f t="shared" si="9"/>
        <v>8.4</v>
      </c>
      <c r="J24" s="53">
        <f t="shared" si="10"/>
        <v>7.1428571428571432</v>
      </c>
      <c r="K24" s="6">
        <f t="shared" si="6"/>
        <v>5</v>
      </c>
      <c r="L24" s="6">
        <f t="shared" si="7"/>
        <v>2</v>
      </c>
      <c r="M24" s="57">
        <v>17</v>
      </c>
      <c r="N24">
        <v>2</v>
      </c>
      <c r="O24">
        <v>16</v>
      </c>
      <c r="P24">
        <v>5</v>
      </c>
      <c r="Q24">
        <v>3</v>
      </c>
      <c r="R24">
        <v>9</v>
      </c>
      <c r="S24">
        <v>9</v>
      </c>
      <c r="T24">
        <v>6</v>
      </c>
    </row>
    <row r="25" spans="1:20" ht="12.75" x14ac:dyDescent="0.2">
      <c r="A25" s="60" t="s">
        <v>45</v>
      </c>
      <c r="B25" s="62">
        <f t="shared" si="0"/>
        <v>3</v>
      </c>
      <c r="C25" s="42">
        <f t="shared" si="1"/>
        <v>5</v>
      </c>
      <c r="D25" s="88">
        <f t="shared" si="2"/>
        <v>6</v>
      </c>
      <c r="E25" s="88">
        <f t="shared" si="3"/>
        <v>2</v>
      </c>
      <c r="F25" s="68">
        <f t="shared" si="4"/>
        <v>0</v>
      </c>
      <c r="G25" s="96">
        <f t="shared" si="5"/>
        <v>7</v>
      </c>
      <c r="H25" s="97">
        <f t="shared" si="8"/>
        <v>6</v>
      </c>
      <c r="I25" s="54">
        <f t="shared" si="9"/>
        <v>4.2</v>
      </c>
      <c r="J25" s="53">
        <f t="shared" si="10"/>
        <v>4.1428571428571432</v>
      </c>
      <c r="K25" s="6">
        <f t="shared" si="6"/>
        <v>3</v>
      </c>
      <c r="L25" s="6">
        <f t="shared" si="7"/>
        <v>1</v>
      </c>
      <c r="M25" s="57">
        <v>18</v>
      </c>
      <c r="N25">
        <v>3</v>
      </c>
      <c r="O25">
        <v>5</v>
      </c>
      <c r="P25">
        <v>6</v>
      </c>
      <c r="Q25">
        <v>2</v>
      </c>
      <c r="R25">
        <v>0</v>
      </c>
      <c r="S25">
        <v>7</v>
      </c>
      <c r="T25">
        <v>6</v>
      </c>
    </row>
    <row r="26" spans="1:20" ht="12.75" x14ac:dyDescent="0.2">
      <c r="A26" s="60" t="s">
        <v>46</v>
      </c>
      <c r="B26" s="62">
        <f t="shared" si="0"/>
        <v>4</v>
      </c>
      <c r="C26" s="42">
        <f t="shared" si="1"/>
        <v>3</v>
      </c>
      <c r="D26" s="88">
        <f t="shared" si="2"/>
        <v>2</v>
      </c>
      <c r="E26" s="88">
        <f t="shared" si="3"/>
        <v>1</v>
      </c>
      <c r="F26" s="68">
        <f t="shared" si="4"/>
        <v>3</v>
      </c>
      <c r="G26" s="96">
        <f t="shared" si="5"/>
        <v>6</v>
      </c>
      <c r="H26" s="97">
        <f t="shared" si="8"/>
        <v>5</v>
      </c>
      <c r="I26" s="54">
        <f t="shared" si="9"/>
        <v>4.2</v>
      </c>
      <c r="J26" s="53">
        <f t="shared" si="10"/>
        <v>3.4285714285714284</v>
      </c>
      <c r="K26" s="6">
        <f t="shared" si="6"/>
        <v>5</v>
      </c>
      <c r="L26" s="6">
        <f t="shared" si="7"/>
        <v>2</v>
      </c>
      <c r="M26" s="57">
        <v>19</v>
      </c>
      <c r="N26">
        <v>4</v>
      </c>
      <c r="O26">
        <v>3</v>
      </c>
      <c r="P26">
        <v>2</v>
      </c>
      <c r="Q26">
        <v>1</v>
      </c>
      <c r="R26">
        <v>3</v>
      </c>
      <c r="S26">
        <v>6</v>
      </c>
      <c r="T26">
        <v>5</v>
      </c>
    </row>
    <row r="27" spans="1:20" ht="12.75" x14ac:dyDescent="0.2">
      <c r="A27" s="60" t="s">
        <v>47</v>
      </c>
      <c r="B27" s="62">
        <f t="shared" si="0"/>
        <v>5</v>
      </c>
      <c r="C27" s="42">
        <f t="shared" si="1"/>
        <v>5</v>
      </c>
      <c r="D27" s="88">
        <f t="shared" si="2"/>
        <v>9</v>
      </c>
      <c r="E27" s="88">
        <f t="shared" si="3"/>
        <v>2</v>
      </c>
      <c r="F27" s="68">
        <f t="shared" si="4"/>
        <v>2</v>
      </c>
      <c r="G27" s="96">
        <f t="shared" si="5"/>
        <v>1</v>
      </c>
      <c r="H27" s="97">
        <f t="shared" si="8"/>
        <v>3</v>
      </c>
      <c r="I27" s="54">
        <f t="shared" si="9"/>
        <v>3.2</v>
      </c>
      <c r="J27" s="53">
        <f t="shared" si="10"/>
        <v>3.8571428571428572</v>
      </c>
      <c r="K27" s="6">
        <f t="shared" si="6"/>
        <v>5</v>
      </c>
      <c r="L27" s="6">
        <f t="shared" si="7"/>
        <v>2</v>
      </c>
      <c r="M27" s="57">
        <v>20</v>
      </c>
      <c r="N27">
        <v>5</v>
      </c>
      <c r="O27">
        <v>5</v>
      </c>
      <c r="P27">
        <v>9</v>
      </c>
      <c r="Q27">
        <v>2</v>
      </c>
      <c r="R27">
        <v>2</v>
      </c>
      <c r="S27">
        <v>1</v>
      </c>
      <c r="T27">
        <v>3</v>
      </c>
    </row>
    <row r="28" spans="1:20" ht="12.75" x14ac:dyDescent="0.2">
      <c r="A28" s="60" t="s">
        <v>48</v>
      </c>
      <c r="B28" s="62">
        <f t="shared" si="0"/>
        <v>1</v>
      </c>
      <c r="C28" s="42">
        <f t="shared" si="1"/>
        <v>5</v>
      </c>
      <c r="D28" s="88">
        <f t="shared" si="2"/>
        <v>5</v>
      </c>
      <c r="E28" s="88">
        <f t="shared" si="3"/>
        <v>2</v>
      </c>
      <c r="F28" s="68">
        <f t="shared" si="4"/>
        <v>0</v>
      </c>
      <c r="G28" s="96">
        <f t="shared" si="5"/>
        <v>2</v>
      </c>
      <c r="H28" s="97">
        <f t="shared" si="8"/>
        <v>5</v>
      </c>
      <c r="I28" s="54">
        <f t="shared" si="9"/>
        <v>2.6</v>
      </c>
      <c r="J28" s="53">
        <f t="shared" si="10"/>
        <v>2.8571428571428572</v>
      </c>
      <c r="K28" s="6">
        <f t="shared" si="6"/>
        <v>4</v>
      </c>
      <c r="L28" s="6">
        <f t="shared" si="7"/>
        <v>0</v>
      </c>
      <c r="M28" s="57">
        <v>21</v>
      </c>
      <c r="N28">
        <v>1</v>
      </c>
      <c r="O28">
        <v>5</v>
      </c>
      <c r="P28">
        <v>5</v>
      </c>
      <c r="Q28">
        <v>2</v>
      </c>
      <c r="R28">
        <v>0</v>
      </c>
      <c r="S28">
        <v>2</v>
      </c>
      <c r="T28">
        <v>5</v>
      </c>
    </row>
    <row r="29" spans="1:20" ht="12.75" x14ac:dyDescent="0.2">
      <c r="A29" s="60" t="s">
        <v>49</v>
      </c>
      <c r="B29" s="62">
        <f t="shared" si="0"/>
        <v>2</v>
      </c>
      <c r="C29" s="42">
        <f t="shared" si="1"/>
        <v>4</v>
      </c>
      <c r="D29" s="88">
        <f t="shared" si="2"/>
        <v>0</v>
      </c>
      <c r="E29" s="88">
        <f t="shared" si="3"/>
        <v>0</v>
      </c>
      <c r="F29" s="68">
        <f t="shared" si="4"/>
        <v>0</v>
      </c>
      <c r="G29" s="96">
        <f t="shared" si="5"/>
        <v>1</v>
      </c>
      <c r="H29" s="97">
        <f t="shared" si="8"/>
        <v>1</v>
      </c>
      <c r="I29" s="54">
        <f t="shared" si="9"/>
        <v>1.6</v>
      </c>
      <c r="J29" s="53">
        <f t="shared" si="10"/>
        <v>1.1428571428571428</v>
      </c>
      <c r="K29" s="6">
        <f t="shared" si="6"/>
        <v>1</v>
      </c>
      <c r="L29" s="6">
        <f t="shared" si="7"/>
        <v>1</v>
      </c>
      <c r="M29" s="57">
        <v>22</v>
      </c>
      <c r="N29">
        <v>2</v>
      </c>
      <c r="O29">
        <v>4</v>
      </c>
      <c r="P29">
        <v>0</v>
      </c>
      <c r="Q29">
        <v>0</v>
      </c>
      <c r="R29">
        <v>0</v>
      </c>
      <c r="S29">
        <v>1</v>
      </c>
      <c r="T29">
        <v>1</v>
      </c>
    </row>
    <row r="30" spans="1:20" ht="13.5" thickBot="1" x14ac:dyDescent="0.25">
      <c r="A30" s="8" t="s">
        <v>50</v>
      </c>
      <c r="B30" s="63">
        <f t="shared" si="0"/>
        <v>0</v>
      </c>
      <c r="C30" s="43">
        <f t="shared" si="1"/>
        <v>1</v>
      </c>
      <c r="D30" s="89">
        <f t="shared" si="2"/>
        <v>1</v>
      </c>
      <c r="E30" s="89">
        <f t="shared" si="3"/>
        <v>1</v>
      </c>
      <c r="F30" s="69">
        <f t="shared" si="4"/>
        <v>0</v>
      </c>
      <c r="G30" s="98">
        <f t="shared" si="5"/>
        <v>1</v>
      </c>
      <c r="H30" s="99">
        <f t="shared" si="8"/>
        <v>0</v>
      </c>
      <c r="I30" s="55">
        <f t="shared" si="9"/>
        <v>0.4</v>
      </c>
      <c r="J30" s="56">
        <f t="shared" si="10"/>
        <v>0.5714285714285714</v>
      </c>
      <c r="K30" s="11" t="str">
        <f>IF(lun=jmax,N5,IF(mar=jmax,O5,IF(mer=jmax,P5,IF(jeu=jmax,Q5,IF(ven=jmax,R5,IF(sam=jmax,S5,IF(dim=jmax,#REF!,FALSE)))))))</f>
        <v>vendredi 23 mars 2018</v>
      </c>
      <c r="L30" s="11" t="str">
        <f>IF(lun=jmin,N5,IF(mar=jmin,O5,IF(mer=jmin,P5,IF(jeu=jmin,Q5,IF(ven=jmin,R5,IF(sam=jmin,S5,IF(dim=jmin,#REF!,FALSE)))))))</f>
        <v>dimanche 25 mars 2018</v>
      </c>
      <c r="M30" s="57">
        <v>23</v>
      </c>
      <c r="N30">
        <v>0</v>
      </c>
      <c r="O30">
        <v>1</v>
      </c>
      <c r="P30">
        <v>1</v>
      </c>
      <c r="Q30">
        <v>1</v>
      </c>
      <c r="R30">
        <v>0</v>
      </c>
      <c r="S30">
        <v>1</v>
      </c>
      <c r="T30">
        <v>0</v>
      </c>
    </row>
    <row r="31" spans="1:20" ht="13.5" thickTop="1" x14ac:dyDescent="0.2">
      <c r="A31" s="9"/>
      <c r="B31" s="9"/>
      <c r="C31" s="9"/>
      <c r="D31" s="9"/>
      <c r="E31" s="9"/>
      <c r="F31" s="9"/>
      <c r="G31" s="9"/>
      <c r="H31" s="9"/>
      <c r="I31" s="10"/>
      <c r="J31" s="10"/>
      <c r="M31" s="3"/>
      <c r="N31" s="3"/>
      <c r="O31" s="3"/>
      <c r="P31" s="3"/>
      <c r="Q31" s="3"/>
      <c r="R31" s="3"/>
      <c r="S31" s="3"/>
    </row>
    <row r="32" spans="1:20" x14ac:dyDescent="0.2">
      <c r="A32" s="9"/>
      <c r="B32" s="9"/>
      <c r="C32" s="9"/>
      <c r="D32" s="9"/>
      <c r="E32" s="9"/>
      <c r="F32" s="9"/>
      <c r="G32" s="9"/>
      <c r="H32" s="9"/>
      <c r="I32" s="9"/>
      <c r="J32" s="9"/>
    </row>
    <row r="33" spans="1:13" ht="15.75" x14ac:dyDescent="0.25">
      <c r="A33" s="76" t="s">
        <v>15</v>
      </c>
      <c r="B33" s="76"/>
      <c r="C33" s="76"/>
      <c r="D33" s="76"/>
      <c r="E33" s="76"/>
      <c r="F33" s="76"/>
      <c r="G33" s="76"/>
      <c r="H33" s="76"/>
      <c r="I33" s="76"/>
      <c r="J33" s="76"/>
    </row>
    <row r="34" spans="1:13" ht="12.75" thickBot="1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</row>
    <row r="35" spans="1:13" ht="13.5" thickTop="1" thickBot="1" x14ac:dyDescent="0.25">
      <c r="A35" s="9"/>
      <c r="B35" s="27" t="str">
        <f t="shared" ref="B35:H35" si="11">B6</f>
        <v xml:space="preserve">jeu 22 mars </v>
      </c>
      <c r="C35" s="28" t="str">
        <f t="shared" si="11"/>
        <v xml:space="preserve">ven 23 mars </v>
      </c>
      <c r="D35" s="28" t="str">
        <f t="shared" si="11"/>
        <v xml:space="preserve">sam 24 mars </v>
      </c>
      <c r="E35" s="28" t="str">
        <f t="shared" si="11"/>
        <v xml:space="preserve">dim 25 mars </v>
      </c>
      <c r="F35" s="28" t="str">
        <f t="shared" si="11"/>
        <v xml:space="preserve">lun 26 mars </v>
      </c>
      <c r="G35" s="28" t="str">
        <f t="shared" si="11"/>
        <v xml:space="preserve">mar 27 mars </v>
      </c>
      <c r="H35" s="32" t="str">
        <f t="shared" si="11"/>
        <v xml:space="preserve">mer 28 mars </v>
      </c>
      <c r="I35" s="12" t="s">
        <v>1</v>
      </c>
      <c r="J35" s="13" t="s">
        <v>2</v>
      </c>
    </row>
    <row r="36" spans="1:13" ht="13.5" customHeight="1" thickTop="1" x14ac:dyDescent="0.2">
      <c r="A36" s="14" t="s">
        <v>3</v>
      </c>
      <c r="B36" s="37">
        <f t="shared" ref="B36:H36" si="12">SUM(B13:B28)</f>
        <v>58</v>
      </c>
      <c r="C36" s="37">
        <f t="shared" si="12"/>
        <v>99</v>
      </c>
      <c r="D36" s="90">
        <f t="shared" si="12"/>
        <v>62</v>
      </c>
      <c r="E36" s="90">
        <f t="shared" si="12"/>
        <v>41</v>
      </c>
      <c r="F36" s="64">
        <f t="shared" si="12"/>
        <v>88</v>
      </c>
      <c r="G36" s="100">
        <f t="shared" si="12"/>
        <v>90</v>
      </c>
      <c r="H36" s="101">
        <f t="shared" si="12"/>
        <v>101</v>
      </c>
      <c r="I36" s="34">
        <f>(SUM(I7:I30))*5</f>
        <v>459.00000000000006</v>
      </c>
      <c r="J36" s="35">
        <f>(SUM(J7:J30))*7-I36</f>
        <v>109.99999999999994</v>
      </c>
    </row>
    <row r="37" spans="1:13" ht="12.75" thickBot="1" x14ac:dyDescent="0.25">
      <c r="A37" s="7" t="s">
        <v>4</v>
      </c>
      <c r="B37" s="38">
        <f t="shared" ref="B37:H37" si="13">B43-B36</f>
        <v>3</v>
      </c>
      <c r="C37" s="38">
        <f t="shared" si="13"/>
        <v>7</v>
      </c>
      <c r="D37" s="91">
        <f t="shared" si="13"/>
        <v>3</v>
      </c>
      <c r="E37" s="91">
        <f t="shared" si="13"/>
        <v>4</v>
      </c>
      <c r="F37" s="65">
        <f t="shared" si="13"/>
        <v>2</v>
      </c>
      <c r="G37" s="102">
        <f t="shared" si="13"/>
        <v>6</v>
      </c>
      <c r="H37" s="103">
        <f t="shared" si="13"/>
        <v>5</v>
      </c>
      <c r="I37" s="26">
        <f>I36/I43</f>
        <v>0.80667838312829532</v>
      </c>
      <c r="J37" s="25">
        <f>J36/I43</f>
        <v>0.19332161687170465</v>
      </c>
    </row>
    <row r="38" spans="1:13" ht="13.5" thickTop="1" thickBot="1" x14ac:dyDescent="0.25">
      <c r="A38" s="7" t="s">
        <v>5</v>
      </c>
      <c r="B38" s="39">
        <f t="shared" ref="B38:H38" si="14">SUM(B7:B30)/24</f>
        <v>2.5416666666666665</v>
      </c>
      <c r="C38" s="39">
        <f t="shared" si="14"/>
        <v>4.416666666666667</v>
      </c>
      <c r="D38" s="92">
        <f t="shared" si="14"/>
        <v>2.7083333333333335</v>
      </c>
      <c r="E38" s="92">
        <f t="shared" si="14"/>
        <v>1.875</v>
      </c>
      <c r="F38" s="36">
        <f t="shared" si="14"/>
        <v>3.75</v>
      </c>
      <c r="G38" s="104">
        <f t="shared" si="14"/>
        <v>4</v>
      </c>
      <c r="H38" s="36">
        <f t="shared" si="14"/>
        <v>4.416666666666667</v>
      </c>
      <c r="I38" s="50" t="s">
        <v>23</v>
      </c>
      <c r="J38" s="51" t="s">
        <v>24</v>
      </c>
    </row>
    <row r="39" spans="1:13" ht="14.25" customHeight="1" thickTop="1" x14ac:dyDescent="0.2">
      <c r="A39" s="7" t="s">
        <v>6</v>
      </c>
      <c r="B39" s="38">
        <f t="shared" ref="B39:H39" si="15">MIN(B7:B30)</f>
        <v>0</v>
      </c>
      <c r="C39" s="38">
        <f t="shared" si="15"/>
        <v>0</v>
      </c>
      <c r="D39" s="91">
        <f t="shared" si="15"/>
        <v>0</v>
      </c>
      <c r="E39" s="91">
        <f t="shared" si="15"/>
        <v>0</v>
      </c>
      <c r="F39" s="65">
        <f t="shared" si="15"/>
        <v>0</v>
      </c>
      <c r="G39" s="102">
        <f t="shared" si="15"/>
        <v>0</v>
      </c>
      <c r="H39" s="103">
        <f t="shared" si="15"/>
        <v>0</v>
      </c>
      <c r="I39" s="79">
        <f>AVERAGE(B41:F41)</f>
        <v>5.2</v>
      </c>
      <c r="J39" s="81">
        <f>AVERAGE(B42:F42)</f>
        <v>7</v>
      </c>
    </row>
    <row r="40" spans="1:13" ht="13.5" customHeight="1" thickBot="1" x14ac:dyDescent="0.25">
      <c r="A40" s="7" t="s">
        <v>7</v>
      </c>
      <c r="B40" s="38">
        <f t="shared" ref="B40:H40" si="16">MAX(B7:B30)</f>
        <v>11</v>
      </c>
      <c r="C40" s="38">
        <f t="shared" si="16"/>
        <v>16</v>
      </c>
      <c r="D40" s="91">
        <f t="shared" si="16"/>
        <v>9</v>
      </c>
      <c r="E40" s="91">
        <f t="shared" si="16"/>
        <v>6</v>
      </c>
      <c r="F40" s="65">
        <f t="shared" si="16"/>
        <v>13</v>
      </c>
      <c r="G40" s="102">
        <f t="shared" si="16"/>
        <v>10</v>
      </c>
      <c r="H40" s="103">
        <f t="shared" si="16"/>
        <v>14</v>
      </c>
      <c r="I40" s="80"/>
      <c r="J40" s="82"/>
    </row>
    <row r="41" spans="1:13" ht="13.5" thickTop="1" thickBot="1" x14ac:dyDescent="0.25">
      <c r="A41" s="7" t="s">
        <v>8</v>
      </c>
      <c r="B41" s="38">
        <f t="shared" ref="B41:H41" si="17">B15</f>
        <v>6</v>
      </c>
      <c r="C41" s="38">
        <f t="shared" si="17"/>
        <v>9</v>
      </c>
      <c r="D41" s="91">
        <f t="shared" si="17"/>
        <v>1</v>
      </c>
      <c r="E41" s="91">
        <f t="shared" si="17"/>
        <v>3</v>
      </c>
      <c r="F41" s="65">
        <f t="shared" si="17"/>
        <v>7</v>
      </c>
      <c r="G41" s="102">
        <f t="shared" si="17"/>
        <v>5</v>
      </c>
      <c r="H41" s="103">
        <f t="shared" si="17"/>
        <v>7</v>
      </c>
      <c r="I41" s="44"/>
      <c r="J41" s="47"/>
    </row>
    <row r="42" spans="1:13" ht="13.5" thickTop="1" thickBot="1" x14ac:dyDescent="0.25">
      <c r="A42" s="7" t="s">
        <v>10</v>
      </c>
      <c r="B42" s="38">
        <f t="shared" ref="B42:H42" si="18">B24</f>
        <v>2</v>
      </c>
      <c r="C42" s="38">
        <f t="shared" si="18"/>
        <v>16</v>
      </c>
      <c r="D42" s="91">
        <f t="shared" si="18"/>
        <v>5</v>
      </c>
      <c r="E42" s="91">
        <f t="shared" si="18"/>
        <v>3</v>
      </c>
      <c r="F42" s="65">
        <f t="shared" si="18"/>
        <v>9</v>
      </c>
      <c r="G42" s="102">
        <f t="shared" si="18"/>
        <v>9</v>
      </c>
      <c r="H42" s="103">
        <f t="shared" si="18"/>
        <v>6</v>
      </c>
      <c r="I42" s="45" t="s">
        <v>9</v>
      </c>
      <c r="J42" s="48" t="s">
        <v>22</v>
      </c>
    </row>
    <row r="43" spans="1:13" ht="13.5" thickTop="1" thickBot="1" x14ac:dyDescent="0.25">
      <c r="A43" s="15" t="s">
        <v>11</v>
      </c>
      <c r="B43" s="40">
        <f t="shared" ref="B43:H43" si="19">SUM(B7:B30)</f>
        <v>61</v>
      </c>
      <c r="C43" s="40">
        <f t="shared" si="19"/>
        <v>106</v>
      </c>
      <c r="D43" s="93">
        <f t="shared" si="19"/>
        <v>65</v>
      </c>
      <c r="E43" s="93">
        <f t="shared" si="19"/>
        <v>45</v>
      </c>
      <c r="F43" s="66">
        <f t="shared" si="19"/>
        <v>90</v>
      </c>
      <c r="G43" s="105">
        <f t="shared" si="19"/>
        <v>96</v>
      </c>
      <c r="H43" s="106">
        <f t="shared" si="19"/>
        <v>106</v>
      </c>
      <c r="I43" s="46">
        <f>SUM(B43:H43)</f>
        <v>569</v>
      </c>
      <c r="J43" s="49">
        <f>I43/7</f>
        <v>81.285714285714292</v>
      </c>
    </row>
    <row r="44" spans="1:13" ht="12.75" thickTop="1" x14ac:dyDescent="0.2"/>
    <row r="46" spans="1:13" ht="12.75" x14ac:dyDescent="0.2">
      <c r="L46"/>
    </row>
    <row r="47" spans="1:13" ht="12.75" x14ac:dyDescent="0.2">
      <c r="L47"/>
      <c r="M47" s="20"/>
    </row>
    <row r="48" spans="1:13" ht="12.75" x14ac:dyDescent="0.2">
      <c r="L48"/>
    </row>
    <row r="52" spans="1:19" x14ac:dyDescent="0.2">
      <c r="M52" s="16"/>
      <c r="N52" s="16"/>
      <c r="O52" s="16"/>
      <c r="P52" s="16"/>
      <c r="Q52" s="16"/>
      <c r="R52" s="16"/>
      <c r="S52" s="16"/>
    </row>
    <row r="53" spans="1:19" x14ac:dyDescent="0.2">
      <c r="M53" s="16"/>
      <c r="N53" s="16"/>
      <c r="O53" s="16"/>
      <c r="P53" s="16"/>
      <c r="Q53" s="16"/>
      <c r="R53" s="16"/>
      <c r="S53" s="16"/>
    </row>
    <row r="54" spans="1:19" x14ac:dyDescent="0.2">
      <c r="M54" s="16"/>
      <c r="N54" s="16"/>
      <c r="O54" s="16"/>
      <c r="P54" s="16"/>
      <c r="Q54" s="16"/>
      <c r="R54" s="16"/>
      <c r="S54" s="16"/>
    </row>
    <row r="55" spans="1:19" x14ac:dyDescent="0.2">
      <c r="M55" s="16"/>
      <c r="N55" s="16"/>
      <c r="O55" s="16"/>
      <c r="P55" s="16"/>
      <c r="Q55" s="16"/>
      <c r="R55" s="16"/>
      <c r="S55" s="16"/>
    </row>
    <row r="56" spans="1:19" x14ac:dyDescent="0.2">
      <c r="M56" s="16"/>
      <c r="N56" s="16"/>
      <c r="O56" s="16"/>
      <c r="P56" s="16"/>
      <c r="Q56" s="16"/>
      <c r="R56" s="16"/>
      <c r="S56" s="16"/>
    </row>
    <row r="57" spans="1:19" x14ac:dyDescent="0.2">
      <c r="M57" s="16"/>
      <c r="N57" s="16"/>
      <c r="O57" s="16"/>
      <c r="P57" s="16"/>
      <c r="Q57" s="16"/>
      <c r="R57" s="16"/>
      <c r="S57" s="16"/>
    </row>
    <row r="58" spans="1:19" x14ac:dyDescent="0.2">
      <c r="M58" s="16"/>
      <c r="N58" s="16"/>
      <c r="O58" s="16"/>
      <c r="P58" s="16"/>
      <c r="Q58" s="16"/>
      <c r="R58" s="16"/>
      <c r="S58" s="16"/>
    </row>
    <row r="59" spans="1:19" x14ac:dyDescent="0.2">
      <c r="M59" s="16"/>
      <c r="N59" s="16"/>
      <c r="O59" s="16"/>
      <c r="P59" s="16"/>
      <c r="Q59" s="16"/>
      <c r="R59" s="16"/>
      <c r="S59" s="16"/>
    </row>
    <row r="60" spans="1:19" x14ac:dyDescent="0.2">
      <c r="M60" s="16"/>
      <c r="N60" s="16"/>
      <c r="O60" s="16"/>
      <c r="P60" s="16"/>
      <c r="Q60" s="16"/>
      <c r="R60" s="16"/>
      <c r="S60" s="16"/>
    </row>
    <row r="61" spans="1:19" x14ac:dyDescent="0.2">
      <c r="A61" s="23" t="str">
        <f>A1</f>
        <v>MONTPELLIER</v>
      </c>
      <c r="M61" s="16"/>
      <c r="N61" s="16"/>
      <c r="O61" s="16"/>
      <c r="P61" s="16"/>
      <c r="Q61" s="16"/>
      <c r="R61" s="16"/>
      <c r="S61" s="16"/>
    </row>
    <row r="62" spans="1:19" ht="15" x14ac:dyDescent="0.25">
      <c r="A62" s="77" t="s">
        <v>16</v>
      </c>
      <c r="B62" s="77"/>
      <c r="C62" s="77"/>
      <c r="D62" s="77"/>
      <c r="E62" s="77"/>
      <c r="F62" s="77"/>
      <c r="G62" s="77"/>
      <c r="H62" s="77"/>
      <c r="I62" s="77"/>
      <c r="J62" s="77"/>
      <c r="M62" s="16"/>
      <c r="N62" s="16"/>
      <c r="O62" s="16"/>
      <c r="P62" s="16"/>
      <c r="Q62" s="16"/>
      <c r="R62" s="16"/>
      <c r="S62" s="16"/>
    </row>
    <row r="63" spans="1:19" x14ac:dyDescent="0.2">
      <c r="M63" s="16"/>
      <c r="N63" s="16"/>
      <c r="O63" s="16"/>
      <c r="P63" s="16"/>
      <c r="Q63" s="16"/>
      <c r="R63" s="16"/>
      <c r="S63" s="16"/>
    </row>
    <row r="64" spans="1:19" x14ac:dyDescent="0.2">
      <c r="I64" s="58">
        <f>AVERAGE(B43:F43)</f>
        <v>73.400000000000006</v>
      </c>
      <c r="J64" s="19" t="s">
        <v>13</v>
      </c>
      <c r="M64" s="16"/>
      <c r="N64" s="16"/>
      <c r="O64" s="16"/>
      <c r="P64" s="16"/>
      <c r="Q64" s="16"/>
      <c r="R64" s="16"/>
      <c r="S64" s="16"/>
    </row>
    <row r="65" spans="13:19" x14ac:dyDescent="0.2">
      <c r="M65" s="16"/>
      <c r="N65" s="16"/>
      <c r="O65" s="16"/>
      <c r="P65" s="16"/>
      <c r="Q65" s="16"/>
      <c r="R65" s="16"/>
      <c r="S65" s="16"/>
    </row>
    <row r="66" spans="13:19" x14ac:dyDescent="0.2">
      <c r="M66" s="16"/>
      <c r="N66" s="16"/>
      <c r="O66" s="16"/>
      <c r="P66" s="16"/>
      <c r="Q66" s="16"/>
      <c r="R66" s="16"/>
      <c r="S66" s="16"/>
    </row>
    <row r="67" spans="13:19" x14ac:dyDescent="0.2">
      <c r="M67" s="16"/>
      <c r="N67" s="16"/>
      <c r="O67" s="16"/>
      <c r="P67" s="16"/>
      <c r="Q67" s="16"/>
      <c r="R67" s="16"/>
      <c r="S67" s="16"/>
    </row>
    <row r="68" spans="13:19" x14ac:dyDescent="0.2">
      <c r="M68" s="16"/>
      <c r="N68" s="16"/>
      <c r="O68" s="16"/>
      <c r="P68" s="16"/>
      <c r="Q68" s="16"/>
      <c r="R68" s="16"/>
      <c r="S68" s="16"/>
    </row>
    <row r="69" spans="13:19" x14ac:dyDescent="0.2">
      <c r="M69" s="16"/>
      <c r="N69" s="16"/>
      <c r="O69" s="16"/>
      <c r="P69" s="16"/>
      <c r="Q69" s="16"/>
      <c r="R69" s="16"/>
      <c r="S69" s="16"/>
    </row>
    <row r="70" spans="13:19" x14ac:dyDescent="0.2">
      <c r="M70" s="16"/>
      <c r="N70" s="16"/>
      <c r="O70" s="16"/>
      <c r="P70" s="16"/>
      <c r="Q70" s="16"/>
      <c r="R70" s="16"/>
      <c r="S70" s="16"/>
    </row>
    <row r="71" spans="13:19" x14ac:dyDescent="0.2">
      <c r="M71" s="16"/>
      <c r="N71" s="16"/>
      <c r="O71" s="16"/>
      <c r="P71" s="16"/>
      <c r="Q71" s="16"/>
      <c r="R71" s="16"/>
      <c r="S71" s="16"/>
    </row>
    <row r="72" spans="13:19" x14ac:dyDescent="0.2">
      <c r="M72" s="16"/>
      <c r="N72" s="16"/>
      <c r="O72" s="16"/>
      <c r="P72" s="16"/>
      <c r="Q72" s="16"/>
      <c r="R72" s="16"/>
      <c r="S72" s="16"/>
    </row>
    <row r="73" spans="13:19" x14ac:dyDescent="0.2">
      <c r="M73" s="16"/>
      <c r="N73" s="16"/>
      <c r="O73" s="16"/>
      <c r="P73" s="16"/>
      <c r="Q73" s="16"/>
      <c r="R73" s="16"/>
      <c r="S73" s="16"/>
    </row>
    <row r="74" spans="13:19" x14ac:dyDescent="0.2">
      <c r="M74" s="16"/>
      <c r="N74" s="16"/>
      <c r="O74" s="16"/>
      <c r="P74" s="16"/>
      <c r="Q74" s="16"/>
      <c r="R74" s="16"/>
      <c r="S74" s="16"/>
    </row>
    <row r="75" spans="13:19" x14ac:dyDescent="0.2">
      <c r="M75" s="16"/>
      <c r="N75" s="16"/>
      <c r="O75" s="16"/>
      <c r="P75" s="16"/>
      <c r="Q75" s="16"/>
      <c r="R75" s="16"/>
      <c r="S75" s="16"/>
    </row>
    <row r="76" spans="13:19" x14ac:dyDescent="0.2">
      <c r="M76" s="16"/>
      <c r="N76" s="16"/>
      <c r="O76" s="16"/>
      <c r="P76" s="16"/>
      <c r="Q76" s="16"/>
      <c r="R76" s="16"/>
      <c r="S76" s="16"/>
    </row>
    <row r="77" spans="13:19" x14ac:dyDescent="0.2">
      <c r="M77" s="16"/>
      <c r="N77" s="16"/>
      <c r="O77" s="16"/>
      <c r="P77" s="16"/>
      <c r="Q77" s="16"/>
      <c r="R77" s="16"/>
      <c r="S77" s="16"/>
    </row>
    <row r="78" spans="13:19" x14ac:dyDescent="0.2">
      <c r="M78" s="16"/>
      <c r="N78" s="16"/>
      <c r="O78" s="16"/>
      <c r="P78" s="16"/>
      <c r="Q78" s="16"/>
      <c r="R78" s="16"/>
      <c r="S78" s="16"/>
    </row>
    <row r="79" spans="13:19" x14ac:dyDescent="0.2">
      <c r="M79" s="16"/>
      <c r="N79" s="16"/>
      <c r="O79" s="16"/>
      <c r="P79" s="16"/>
      <c r="Q79" s="16"/>
      <c r="R79" s="16"/>
      <c r="S79" s="16"/>
    </row>
    <row r="80" spans="13:19" x14ac:dyDescent="0.2">
      <c r="M80" s="16"/>
      <c r="N80" s="16"/>
      <c r="O80" s="16"/>
      <c r="P80" s="16"/>
      <c r="Q80" s="16"/>
      <c r="R80" s="16"/>
      <c r="S80" s="16"/>
    </row>
    <row r="81" spans="1:19" x14ac:dyDescent="0.2">
      <c r="M81" s="16"/>
      <c r="N81" s="16"/>
      <c r="O81" s="16"/>
      <c r="P81" s="16"/>
      <c r="Q81" s="16"/>
      <c r="R81" s="16"/>
      <c r="S81" s="16"/>
    </row>
    <row r="82" spans="1:19" x14ac:dyDescent="0.2">
      <c r="M82" s="16"/>
      <c r="N82" s="16"/>
      <c r="O82" s="16"/>
      <c r="P82" s="16"/>
      <c r="Q82" s="16"/>
      <c r="R82" s="16"/>
      <c r="S82" s="16"/>
    </row>
    <row r="83" spans="1:19" x14ac:dyDescent="0.2">
      <c r="M83" s="16"/>
      <c r="N83" s="16"/>
      <c r="O83" s="16"/>
      <c r="P83" s="16"/>
      <c r="Q83" s="16"/>
      <c r="R83" s="16"/>
      <c r="S83" s="16"/>
    </row>
    <row r="84" spans="1:19" ht="12.75" x14ac:dyDescent="0.2">
      <c r="A84" s="78" t="s">
        <v>12</v>
      </c>
      <c r="B84" s="78"/>
      <c r="C84" s="78"/>
      <c r="D84" s="78"/>
      <c r="E84" s="78"/>
      <c r="F84" s="78"/>
      <c r="G84" s="78"/>
      <c r="H84" s="78"/>
      <c r="I84" s="78"/>
      <c r="J84" s="78"/>
      <c r="M84" s="16"/>
      <c r="N84" s="16"/>
      <c r="O84" s="16"/>
      <c r="P84" s="16"/>
      <c r="Q84" s="16"/>
      <c r="R84" s="16"/>
      <c r="S84" s="16"/>
    </row>
    <row r="85" spans="1:19" ht="12.75" x14ac:dyDescent="0.2">
      <c r="B85" s="3"/>
      <c r="C85" s="3"/>
      <c r="D85" s="17" t="str">
        <f>K30</f>
        <v>vendredi 23 mars 2018</v>
      </c>
      <c r="E85" s="18"/>
      <c r="F85" s="18"/>
      <c r="G85" s="18"/>
      <c r="H85" s="19">
        <f>K5</f>
        <v>106</v>
      </c>
      <c r="I85" s="19" t="s">
        <v>13</v>
      </c>
      <c r="M85" s="16"/>
      <c r="N85" s="16"/>
      <c r="O85" s="16"/>
      <c r="P85" s="16"/>
      <c r="Q85" s="16"/>
      <c r="R85" s="16"/>
      <c r="S85" s="16"/>
    </row>
    <row r="86" spans="1:19" x14ac:dyDescent="0.2">
      <c r="M86" s="16"/>
      <c r="N86" s="16"/>
      <c r="O86" s="16"/>
      <c r="P86" s="16"/>
      <c r="Q86" s="16"/>
      <c r="R86" s="16"/>
      <c r="S86" s="16"/>
    </row>
    <row r="87" spans="1:19" x14ac:dyDescent="0.2">
      <c r="M87" s="16"/>
      <c r="N87" s="16"/>
      <c r="O87" s="16"/>
      <c r="P87" s="16"/>
      <c r="Q87" s="16"/>
      <c r="R87" s="16"/>
      <c r="S87" s="16"/>
    </row>
    <row r="88" spans="1:19" x14ac:dyDescent="0.2">
      <c r="M88" s="16"/>
      <c r="N88" s="16"/>
      <c r="O88" s="16"/>
      <c r="P88" s="16"/>
      <c r="Q88" s="16"/>
      <c r="R88" s="16"/>
      <c r="S88" s="16"/>
    </row>
    <row r="89" spans="1:19" x14ac:dyDescent="0.2">
      <c r="M89" s="16"/>
      <c r="N89" s="16"/>
      <c r="O89" s="16"/>
      <c r="P89" s="16"/>
      <c r="Q89" s="16"/>
      <c r="R89" s="16"/>
      <c r="S89" s="16"/>
    </row>
    <row r="90" spans="1:19" x14ac:dyDescent="0.2">
      <c r="M90" s="16"/>
      <c r="N90" s="16"/>
      <c r="O90" s="16"/>
      <c r="P90" s="16"/>
      <c r="Q90" s="16"/>
      <c r="R90" s="16"/>
      <c r="S90" s="16"/>
    </row>
    <row r="91" spans="1:19" x14ac:dyDescent="0.2">
      <c r="M91" s="16"/>
      <c r="N91" s="16"/>
      <c r="O91" s="16"/>
      <c r="P91" s="16"/>
      <c r="Q91" s="16"/>
      <c r="R91" s="16"/>
      <c r="S91" s="16"/>
    </row>
    <row r="92" spans="1:19" x14ac:dyDescent="0.2">
      <c r="M92" s="16"/>
      <c r="N92" s="16"/>
      <c r="O92" s="16"/>
      <c r="P92" s="16"/>
      <c r="Q92" s="16"/>
      <c r="R92" s="16"/>
      <c r="S92" s="16"/>
    </row>
    <row r="93" spans="1:19" x14ac:dyDescent="0.2">
      <c r="M93" s="16"/>
      <c r="N93" s="16"/>
      <c r="O93" s="16"/>
      <c r="P93" s="16"/>
      <c r="Q93" s="16"/>
      <c r="R93" s="16"/>
      <c r="S93" s="16"/>
    </row>
    <row r="94" spans="1:19" x14ac:dyDescent="0.2">
      <c r="M94" s="16"/>
      <c r="N94" s="16"/>
      <c r="O94" s="16"/>
      <c r="P94" s="16"/>
      <c r="Q94" s="16"/>
      <c r="R94" s="16"/>
      <c r="S94" s="16"/>
    </row>
    <row r="95" spans="1:19" x14ac:dyDescent="0.2">
      <c r="M95" s="16"/>
      <c r="N95" s="16"/>
      <c r="O95" s="16"/>
      <c r="P95" s="16"/>
      <c r="Q95" s="16"/>
      <c r="R95" s="16"/>
      <c r="S95" s="16"/>
    </row>
    <row r="96" spans="1:19" x14ac:dyDescent="0.2">
      <c r="M96" s="16"/>
      <c r="N96" s="16"/>
      <c r="O96" s="16"/>
      <c r="P96" s="16"/>
      <c r="Q96" s="16"/>
      <c r="R96" s="16"/>
      <c r="S96" s="16"/>
    </row>
    <row r="97" spans="1:19" x14ac:dyDescent="0.2">
      <c r="M97" s="16"/>
      <c r="N97" s="16"/>
      <c r="O97" s="16"/>
      <c r="P97" s="16"/>
      <c r="Q97" s="16"/>
      <c r="R97" s="16"/>
      <c r="S97" s="16"/>
    </row>
    <row r="98" spans="1:19" x14ac:dyDescent="0.2">
      <c r="M98" s="16"/>
      <c r="N98" s="16"/>
      <c r="O98" s="16"/>
      <c r="P98" s="16"/>
      <c r="Q98" s="16"/>
      <c r="R98" s="16"/>
      <c r="S98" s="16"/>
    </row>
    <row r="99" spans="1:19" x14ac:dyDescent="0.2">
      <c r="M99" s="16"/>
      <c r="N99" s="16"/>
      <c r="O99" s="16"/>
      <c r="P99" s="16"/>
      <c r="Q99" s="16"/>
      <c r="R99" s="16"/>
      <c r="S99" s="16"/>
    </row>
    <row r="100" spans="1:19" x14ac:dyDescent="0.2">
      <c r="M100" s="16"/>
      <c r="N100" s="16"/>
      <c r="O100" s="16"/>
      <c r="P100" s="16"/>
      <c r="Q100" s="16"/>
      <c r="R100" s="16"/>
      <c r="S100" s="16"/>
    </row>
    <row r="101" spans="1:19" x14ac:dyDescent="0.2">
      <c r="M101" s="16"/>
      <c r="N101" s="16"/>
      <c r="O101" s="16"/>
      <c r="P101" s="16"/>
      <c r="Q101" s="16"/>
      <c r="R101" s="16"/>
      <c r="S101" s="16"/>
    </row>
    <row r="102" spans="1:19" x14ac:dyDescent="0.2">
      <c r="M102" s="16"/>
      <c r="N102" s="16"/>
      <c r="O102" s="16"/>
      <c r="P102" s="16"/>
      <c r="Q102" s="16"/>
      <c r="R102" s="16"/>
      <c r="S102" s="16"/>
    </row>
    <row r="103" spans="1:19" x14ac:dyDescent="0.2">
      <c r="M103" s="16"/>
      <c r="N103" s="16"/>
      <c r="O103" s="16"/>
      <c r="P103" s="16"/>
      <c r="Q103" s="16"/>
      <c r="R103" s="16"/>
      <c r="S103" s="16"/>
    </row>
    <row r="104" spans="1:19" x14ac:dyDescent="0.2">
      <c r="M104" s="16"/>
      <c r="N104" s="16"/>
      <c r="O104" s="16"/>
      <c r="P104" s="16"/>
      <c r="Q104" s="16"/>
      <c r="R104" s="16"/>
      <c r="S104" s="16"/>
    </row>
    <row r="105" spans="1:19" ht="12.75" x14ac:dyDescent="0.2">
      <c r="A105" s="83" t="s">
        <v>14</v>
      </c>
      <c r="B105" s="83"/>
      <c r="C105" s="83"/>
      <c r="D105" s="83"/>
      <c r="E105" s="83"/>
      <c r="F105" s="83"/>
      <c r="G105" s="83"/>
      <c r="H105" s="83"/>
      <c r="I105" s="83"/>
      <c r="J105" s="83"/>
      <c r="M105" s="16"/>
      <c r="N105" s="16"/>
      <c r="O105" s="16"/>
      <c r="P105" s="16"/>
      <c r="Q105" s="16"/>
      <c r="R105" s="16"/>
      <c r="S105" s="16"/>
    </row>
    <row r="106" spans="1:19" x14ac:dyDescent="0.2">
      <c r="D106" s="19" t="str">
        <f>L30</f>
        <v>dimanche 25 mars 2018</v>
      </c>
      <c r="E106" s="18"/>
      <c r="F106" s="18"/>
      <c r="G106" s="18"/>
      <c r="H106" s="19">
        <f>L5</f>
        <v>45</v>
      </c>
      <c r="I106" s="19" t="s">
        <v>13</v>
      </c>
      <c r="M106" s="16"/>
      <c r="N106" s="16"/>
      <c r="O106" s="16"/>
      <c r="P106" s="16"/>
      <c r="Q106" s="16"/>
      <c r="R106" s="16"/>
      <c r="S106" s="16"/>
    </row>
    <row r="107" spans="1:19" x14ac:dyDescent="0.2">
      <c r="M107" s="16"/>
      <c r="N107" s="16"/>
      <c r="O107" s="16"/>
      <c r="P107" s="16"/>
      <c r="Q107" s="16"/>
      <c r="R107" s="16"/>
      <c r="S107" s="16"/>
    </row>
    <row r="108" spans="1:19" x14ac:dyDescent="0.2">
      <c r="M108" s="16"/>
      <c r="N108" s="16"/>
      <c r="O108" s="16"/>
      <c r="P108" s="16"/>
      <c r="Q108" s="16"/>
      <c r="R108" s="16"/>
      <c r="S108" s="16"/>
    </row>
    <row r="109" spans="1:19" x14ac:dyDescent="0.2">
      <c r="M109" s="16"/>
      <c r="N109" s="16"/>
      <c r="O109" s="16"/>
      <c r="P109" s="16"/>
      <c r="Q109" s="16"/>
      <c r="R109" s="16"/>
      <c r="S109" s="16"/>
    </row>
    <row r="110" spans="1:19" x14ac:dyDescent="0.2">
      <c r="M110" s="16"/>
      <c r="N110" s="16"/>
      <c r="O110" s="16"/>
      <c r="P110" s="16"/>
      <c r="Q110" s="16"/>
      <c r="R110" s="16"/>
      <c r="S110" s="16"/>
    </row>
    <row r="111" spans="1:19" x14ac:dyDescent="0.2">
      <c r="M111" s="16"/>
      <c r="N111" s="16"/>
      <c r="O111" s="16"/>
      <c r="P111" s="16"/>
      <c r="Q111" s="16"/>
      <c r="R111" s="16"/>
      <c r="S111" s="16"/>
    </row>
    <row r="112" spans="1:19" x14ac:dyDescent="0.2">
      <c r="M112" s="16"/>
      <c r="N112" s="16"/>
      <c r="O112" s="16"/>
      <c r="P112" s="16"/>
      <c r="Q112" s="16"/>
      <c r="R112" s="16"/>
      <c r="S112" s="16"/>
    </row>
    <row r="113" spans="1:21" x14ac:dyDescent="0.2">
      <c r="M113" s="16"/>
      <c r="N113" s="16"/>
      <c r="O113" s="16"/>
      <c r="P113" s="16"/>
      <c r="Q113" s="16"/>
      <c r="R113" s="16"/>
      <c r="S113" s="16"/>
    </row>
    <row r="114" spans="1:21" x14ac:dyDescent="0.2">
      <c r="M114" s="16"/>
      <c r="N114" s="16"/>
      <c r="O114" s="16"/>
      <c r="P114" s="16"/>
      <c r="Q114" s="16"/>
      <c r="R114" s="16"/>
      <c r="S114" s="16"/>
    </row>
    <row r="115" spans="1:21" x14ac:dyDescent="0.2">
      <c r="M115" s="16"/>
      <c r="N115" s="16"/>
      <c r="O115" s="16"/>
      <c r="P115" s="16"/>
      <c r="Q115" s="16"/>
      <c r="R115" s="16"/>
      <c r="S115" s="16"/>
    </row>
    <row r="116" spans="1:21" x14ac:dyDescent="0.2">
      <c r="M116" s="16"/>
      <c r="N116" s="16"/>
      <c r="O116" s="16"/>
      <c r="P116" s="16"/>
      <c r="Q116" s="16"/>
      <c r="R116" s="16"/>
      <c r="S116" s="16"/>
    </row>
    <row r="117" spans="1:21" x14ac:dyDescent="0.2">
      <c r="M117" s="16"/>
      <c r="N117" s="16"/>
      <c r="O117" s="16"/>
      <c r="P117" s="16"/>
      <c r="Q117" s="16"/>
      <c r="R117" s="16"/>
      <c r="S117" s="16"/>
    </row>
    <row r="118" spans="1:21" x14ac:dyDescent="0.2">
      <c r="M118" s="16"/>
      <c r="N118" s="16"/>
      <c r="O118" s="16"/>
      <c r="P118" s="16"/>
      <c r="Q118" s="16"/>
      <c r="R118" s="16"/>
      <c r="S118" s="16"/>
    </row>
    <row r="119" spans="1:21" x14ac:dyDescent="0.2">
      <c r="M119" s="16"/>
      <c r="N119" s="16"/>
      <c r="O119" s="16"/>
      <c r="P119" s="16"/>
      <c r="Q119" s="16"/>
      <c r="R119" s="16"/>
      <c r="S119" s="16"/>
    </row>
    <row r="120" spans="1:21" x14ac:dyDescent="0.2">
      <c r="M120" s="16"/>
      <c r="N120" s="16"/>
      <c r="O120" s="16"/>
      <c r="P120" s="16"/>
      <c r="Q120" s="16"/>
      <c r="R120" s="16"/>
      <c r="S120" s="16"/>
    </row>
    <row r="121" spans="1:21" x14ac:dyDescent="0.2">
      <c r="M121" s="16"/>
      <c r="N121" s="16"/>
      <c r="O121" s="16"/>
      <c r="P121" s="16"/>
      <c r="Q121" s="16"/>
      <c r="R121" s="16"/>
      <c r="S121" s="16"/>
    </row>
    <row r="122" spans="1:21" x14ac:dyDescent="0.2">
      <c r="M122" s="16"/>
      <c r="N122" s="16"/>
      <c r="O122" s="16"/>
      <c r="P122" s="16"/>
      <c r="Q122" s="16"/>
      <c r="R122" s="16"/>
      <c r="S122" s="16"/>
    </row>
    <row r="123" spans="1:21" x14ac:dyDescent="0.2">
      <c r="M123" s="16"/>
      <c r="N123" s="16"/>
      <c r="O123" s="16"/>
      <c r="P123" s="16"/>
      <c r="Q123" s="16"/>
      <c r="R123" s="16"/>
      <c r="S123" s="16"/>
    </row>
    <row r="124" spans="1:21" x14ac:dyDescent="0.2">
      <c r="K124" s="21"/>
      <c r="L124" s="21"/>
      <c r="M124" s="20"/>
      <c r="N124" s="20"/>
      <c r="O124" s="20"/>
      <c r="P124" s="20"/>
      <c r="Q124" s="20"/>
      <c r="R124" s="20"/>
      <c r="S124" s="20"/>
      <c r="T124" s="20"/>
      <c r="U124" s="20"/>
    </row>
    <row r="125" spans="1:21" x14ac:dyDescent="0.2">
      <c r="A125" s="23" t="str">
        <f>A1</f>
        <v>MONTPELLIER</v>
      </c>
      <c r="B125" s="20"/>
      <c r="C125" s="20"/>
      <c r="D125" s="20"/>
      <c r="E125" s="20"/>
      <c r="F125" s="20"/>
      <c r="G125" s="20"/>
      <c r="H125" s="20"/>
      <c r="I125" s="20"/>
      <c r="J125" s="20"/>
    </row>
    <row r="126" spans="1:21" ht="15" x14ac:dyDescent="0.25">
      <c r="A126" s="84" t="s">
        <v>17</v>
      </c>
      <c r="B126" s="84"/>
      <c r="C126" s="84"/>
      <c r="D126" s="84"/>
      <c r="E126" s="84"/>
      <c r="F126" s="84"/>
      <c r="G126" s="84"/>
      <c r="H126" s="84"/>
      <c r="I126" s="84"/>
      <c r="J126" s="84"/>
    </row>
    <row r="127" spans="1:21" ht="15" x14ac:dyDescent="0.25">
      <c r="A127" s="22"/>
      <c r="B127" s="22"/>
      <c r="C127" s="22"/>
      <c r="D127" s="22"/>
      <c r="E127" s="22"/>
      <c r="F127" s="22"/>
      <c r="G127" s="22"/>
      <c r="H127" s="22"/>
      <c r="I127" s="22"/>
      <c r="J127" s="22"/>
    </row>
    <row r="129" spans="2:9" ht="12.75" x14ac:dyDescent="0.2">
      <c r="B129" s="83" t="str">
        <f>N5</f>
        <v>jeudi 22 mars 2018</v>
      </c>
      <c r="C129" s="83"/>
      <c r="D129" s="83"/>
      <c r="G129" s="83" t="str">
        <f>O5</f>
        <v>vendredi 23 mars 2018</v>
      </c>
      <c r="H129" s="83"/>
      <c r="I129" s="83"/>
    </row>
    <row r="143" spans="2:9" ht="12.75" x14ac:dyDescent="0.2">
      <c r="B143" s="83" t="str">
        <f>P5</f>
        <v>samedi 24 mars 2018</v>
      </c>
      <c r="C143" s="83"/>
      <c r="D143" s="83"/>
      <c r="G143" s="83" t="str">
        <f>Q5</f>
        <v>dimanche 25 mars 2018</v>
      </c>
      <c r="H143" s="83"/>
      <c r="I143" s="83"/>
    </row>
    <row r="158" spans="2:9" ht="12.75" x14ac:dyDescent="0.2">
      <c r="B158" s="86" t="str">
        <f>R5</f>
        <v>lundi 26 mars 2018</v>
      </c>
      <c r="C158" s="86"/>
      <c r="D158" s="86"/>
      <c r="G158" s="86" t="str">
        <f>S5</f>
        <v>mardi 27 mars 2018</v>
      </c>
      <c r="H158" s="86"/>
      <c r="I158" s="86"/>
    </row>
    <row r="172" spans="2:4" x14ac:dyDescent="0.2">
      <c r="B172" s="85" t="str">
        <f>T5</f>
        <v>mercredi 28 mars 2018</v>
      </c>
      <c r="C172" s="85"/>
      <c r="D172" s="85"/>
    </row>
    <row r="173" spans="2:4" x14ac:dyDescent="0.2">
      <c r="B173" s="85"/>
      <c r="C173" s="85"/>
      <c r="D173" s="85"/>
    </row>
    <row r="190" spans="1:10" ht="15.75" x14ac:dyDescent="0.25">
      <c r="A190" s="75" t="str">
        <f>A1</f>
        <v>MONTPELLIER</v>
      </c>
      <c r="B190" s="75"/>
      <c r="C190" s="75"/>
      <c r="D190" s="75"/>
      <c r="E190" s="75"/>
      <c r="F190" s="75"/>
      <c r="G190" s="75"/>
      <c r="H190" s="75"/>
      <c r="I190" s="75"/>
      <c r="J190" s="75"/>
    </row>
    <row r="191" spans="1:10" ht="15" x14ac:dyDescent="0.25">
      <c r="A191" s="77" t="str">
        <f>A2</f>
        <v xml:space="preserve"> Poste 9.1B- Avenue de Maurin vers Rue Enclos Fermaud
</v>
      </c>
      <c r="B191" s="77"/>
      <c r="C191" s="77"/>
      <c r="D191" s="77"/>
      <c r="E191" s="77"/>
      <c r="F191" s="77"/>
      <c r="G191" s="77"/>
      <c r="H191" s="77"/>
      <c r="I191" s="77"/>
      <c r="J191" s="77"/>
    </row>
  </sheetData>
  <mergeCells count="18">
    <mergeCell ref="A190:J190"/>
    <mergeCell ref="A191:J191"/>
    <mergeCell ref="A105:J105"/>
    <mergeCell ref="A126:J126"/>
    <mergeCell ref="B129:D129"/>
    <mergeCell ref="B172:D173"/>
    <mergeCell ref="G129:I129"/>
    <mergeCell ref="B143:D143"/>
    <mergeCell ref="G143:I143"/>
    <mergeCell ref="B158:D158"/>
    <mergeCell ref="G158:I158"/>
    <mergeCell ref="A1:J1"/>
    <mergeCell ref="A2:J2"/>
    <mergeCell ref="A33:J33"/>
    <mergeCell ref="A62:J62"/>
    <mergeCell ref="A84:J84"/>
    <mergeCell ref="I39:I40"/>
    <mergeCell ref="J39:J40"/>
  </mergeCells>
  <phoneticPr fontId="0" type="noConversion"/>
  <printOptions horizontalCentered="1" gridLinesSet="0"/>
  <pageMargins left="0.55118110236220474" right="0.59055118110236227" top="0.31496062992125984" bottom="0.51181102362204722" header="0.51181102362204722" footer="0.35433070866141736"/>
  <pageSetup paperSize="9" scale="97" orientation="portrait" horizontalDpi="300" verticalDpi="300" r:id="rId1"/>
  <headerFooter alignWithMargins="0">
    <oddFooter>&amp;LITEC ETUDES&amp;C&amp;"MS Sans Serif,Italique"Comptage 2 Roues&amp;R&amp;"Arial,Normal"&amp;P</oddFooter>
  </headerFooter>
  <rowBreaks count="3" manualBreakCount="3">
    <brk id="60" max="16383" man="1"/>
    <brk id="124" max="16383" man="1"/>
    <brk id="187" max="9" man="1"/>
  </rowBreaks>
  <colBreaks count="1" manualBreakCount="1">
    <brk id="10" max="1048575" man="1"/>
  </colBreaks>
  <ignoredErrors>
    <ignoredError sqref="A19" twoDigitTextYea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11</vt:i4>
      </vt:variant>
    </vt:vector>
  </HeadingPairs>
  <TitlesOfParts>
    <vt:vector size="12" baseType="lpstr">
      <vt:lpstr>Comptage 1 Semaine</vt:lpstr>
      <vt:lpstr>dim</vt:lpstr>
      <vt:lpstr>hmax</vt:lpstr>
      <vt:lpstr>jeu</vt:lpstr>
      <vt:lpstr>jmax</vt:lpstr>
      <vt:lpstr>jmin</vt:lpstr>
      <vt:lpstr>lun</vt:lpstr>
      <vt:lpstr>mar</vt:lpstr>
      <vt:lpstr>mer</vt:lpstr>
      <vt:lpstr>sam</vt:lpstr>
      <vt:lpstr>ven</vt:lpstr>
      <vt:lpstr>'Comptage 1 Semaine'!Zone_d_impression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Mourad CHERFI</cp:lastModifiedBy>
  <cp:lastPrinted>2014-05-27T20:46:28Z</cp:lastPrinted>
  <dcterms:created xsi:type="dcterms:W3CDTF">1998-01-24T18:05:27Z</dcterms:created>
  <dcterms:modified xsi:type="dcterms:W3CDTF">2018-04-16T17:53:49Z</dcterms:modified>
</cp:coreProperties>
</file>