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F37" i="1" s="1"/>
  <c r="B43" i="1"/>
  <c r="C37" i="1" l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<sst xmlns="http://schemas.openxmlformats.org/spreadsheetml/2006/main" count="71" uniqueCount="69">
  <si>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</si>
  <si>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</si>
  <si>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</si>
  <si>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</si>
  <si>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</si>
  <si>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</si>
  <si>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</si>
  <si>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</si>
  <si>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</si>
  <si>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</si>
  <si>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</si>
  <si>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</si>
  <si>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</si>
  <si>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</si>
  <si>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</si>
  <si>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</si>
  <si>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</si>
  <si>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</si>
  <si>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</si>
  <si>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</si>
  <si>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</si>
  <si>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</si>
  <si>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</si>
  <si>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</si>
  <si>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</si>
  <si>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</si>
  <si>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</si>
  <si>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</si>
  <si>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</si>
  <si>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</si>
  <si>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</si>
  <si>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</si>
  <si>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</si>
  <si>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</si>
  <si>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</si>
  <si>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</si>
  <si>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</si>
  <si>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</si>
  <si>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</si>
  <si>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</si>
  <si>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</si>
  <si>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</si>
  <si>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</si>
  <si>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</si>
  <si>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</si>
  <si>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</si>
  <si>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</si>
  <si>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</si>
  <si>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</si>
  <si>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</si>
  <si>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</si>
  <si>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</si>
  <si>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</si>
  <si>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</si>
  <si>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</si>
  <si>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</si>
  <si>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</si>
  <si>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</si>
  <si>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</si>
  <si>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</si>
  <si>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</si>
  <si>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</si>
  <si>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</si>
  <si>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</si>
  <si>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</si>
  <si>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</si>
  <si>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</si>
  <si>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 xml:space="preserve"> Poste 4.1A- Route de Mende vers Allée du Bon Accueil
</t>
  </si>
  <si>
    <t>Latitude: 43.6292 - Longitude: 3.8697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</si>
</sst>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49</c:v>
                </c:pt>
                <c:pt idx="1">
                  <c:v>54</c:v>
                </c:pt>
                <c:pt idx="2">
                  <c:v>9</c:v>
                </c:pt>
                <c:pt idx="3">
                  <c:v>8</c:v>
                </c:pt>
                <c:pt idx="4">
                  <c:v>50</c:v>
                </c:pt>
                <c:pt idx="5">
                  <c:v>64</c:v>
                </c:pt>
                <c:pt idx="6">
                  <c:v>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136045696"/>
        <c:axId val="136047232"/>
      </c:barChart>
      <c:catAx>
        <c:axId val="13604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7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047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5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5</c:v>
                </c:pt>
                <c:pt idx="12">
                  <c:v>6</c:v>
                </c:pt>
                <c:pt idx="13">
                  <c:v>4</c:v>
                </c:pt>
                <c:pt idx="14">
                  <c:v>6</c:v>
                </c:pt>
                <c:pt idx="15">
                  <c:v>2</c:v>
                </c:pt>
                <c:pt idx="16">
                  <c:v>5</c:v>
                </c:pt>
                <c:pt idx="17">
                  <c:v>4</c:v>
                </c:pt>
                <c:pt idx="18">
                  <c:v>9</c:v>
                </c:pt>
                <c:pt idx="19">
                  <c:v>10</c:v>
                </c:pt>
                <c:pt idx="20">
                  <c:v>6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32864"/>
        <c:axId val="137734400"/>
      </c:areaChart>
      <c:catAx>
        <c:axId val="1377328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440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34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286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49</c:v>
                </c:pt>
                <c:pt idx="1">
                  <c:v>54</c:v>
                </c:pt>
                <c:pt idx="2">
                  <c:v>9</c:v>
                </c:pt>
                <c:pt idx="3">
                  <c:v>8</c:v>
                </c:pt>
                <c:pt idx="4">
                  <c:v>50</c:v>
                </c:pt>
                <c:pt idx="5">
                  <c:v>64</c:v>
                </c:pt>
                <c:pt idx="6">
                  <c:v>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051584"/>
        <c:axId val="138053120"/>
      </c:barChart>
      <c:catAx>
        <c:axId val="13805158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8053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80531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05158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2.2000000000000002</c:v>
                </c:pt>
                <c:pt idx="9">
                  <c:v>2.4</c:v>
                </c:pt>
                <c:pt idx="10">
                  <c:v>2.8</c:v>
                </c:pt>
                <c:pt idx="11">
                  <c:v>4.2</c:v>
                </c:pt>
                <c:pt idx="12">
                  <c:v>4.5999999999999996</c:v>
                </c:pt>
                <c:pt idx="13">
                  <c:v>2.2000000000000002</c:v>
                </c:pt>
                <c:pt idx="14">
                  <c:v>3.2</c:v>
                </c:pt>
                <c:pt idx="15">
                  <c:v>2.6</c:v>
                </c:pt>
                <c:pt idx="16">
                  <c:v>5.4</c:v>
                </c:pt>
                <c:pt idx="17">
                  <c:v>5.2</c:v>
                </c:pt>
                <c:pt idx="18">
                  <c:v>11.8</c:v>
                </c:pt>
                <c:pt idx="19">
                  <c:v>5.8</c:v>
                </c:pt>
                <c:pt idx="20">
                  <c:v>2.6</c:v>
                </c:pt>
                <c:pt idx="21">
                  <c:v>0.6</c:v>
                </c:pt>
                <c:pt idx="22">
                  <c:v>0.4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144768"/>
        <c:axId val="137769728"/>
      </c:barChart>
      <c:catAx>
        <c:axId val="1381447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69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769728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14476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5</c:v>
                </c:pt>
                <c:pt idx="12">
                  <c:v>6</c:v>
                </c:pt>
                <c:pt idx="13">
                  <c:v>4</c:v>
                </c:pt>
                <c:pt idx="14">
                  <c:v>6</c:v>
                </c:pt>
                <c:pt idx="15">
                  <c:v>2</c:v>
                </c:pt>
                <c:pt idx="16">
                  <c:v>5</c:v>
                </c:pt>
                <c:pt idx="17">
                  <c:v>4</c:v>
                </c:pt>
                <c:pt idx="18">
                  <c:v>9</c:v>
                </c:pt>
                <c:pt idx="19">
                  <c:v>10</c:v>
                </c:pt>
                <c:pt idx="20">
                  <c:v>6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6683904"/>
        <c:axId val="136685440"/>
      </c:barChart>
      <c:catAx>
        <c:axId val="1366839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5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685440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390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7374720"/>
        <c:axId val="137392896"/>
      </c:barChart>
      <c:catAx>
        <c:axId val="1373747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92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39289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7472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6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5</c:v>
                </c:pt>
                <c:pt idx="17">
                  <c:v>3</c:v>
                </c:pt>
                <c:pt idx="18">
                  <c:v>15</c:v>
                </c:pt>
                <c:pt idx="19">
                  <c:v>6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33472"/>
        <c:axId val="137435008"/>
      </c:areaChart>
      <c:catAx>
        <c:axId val="1374334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500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35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347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9</c:v>
                </c:pt>
                <c:pt idx="19">
                  <c:v>4</c:v>
                </c:pt>
                <c:pt idx="20">
                  <c:v>4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52160"/>
        <c:axId val="137462144"/>
      </c:areaChart>
      <c:catAx>
        <c:axId val="1374521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621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6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5216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82240"/>
        <c:axId val="137483776"/>
      </c:areaChart>
      <c:catAx>
        <c:axId val="1374822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377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224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15776"/>
        <c:axId val="137517312"/>
      </c:areaChart>
      <c:catAx>
        <c:axId val="1375157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73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17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577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12</c:v>
                </c:pt>
                <c:pt idx="19">
                  <c:v>5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34848"/>
        <c:axId val="137548928"/>
      </c:areaChart>
      <c:catAx>
        <c:axId val="1375348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4892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4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3484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4</c:v>
                </c:pt>
                <c:pt idx="11">
                  <c:v>6</c:v>
                </c:pt>
                <c:pt idx="12">
                  <c:v>5</c:v>
                </c:pt>
                <c:pt idx="13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6</c:v>
                </c:pt>
                <c:pt idx="17">
                  <c:v>7</c:v>
                </c:pt>
                <c:pt idx="18">
                  <c:v>14</c:v>
                </c:pt>
                <c:pt idx="19">
                  <c:v>4</c:v>
                </c:pt>
                <c:pt idx="20">
                  <c:v>2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99328"/>
        <c:axId val="137700864"/>
      </c:areaChart>
      <c:catAx>
        <c:axId val="1376993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008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00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69932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217</xdr:row>
      <xdr:rowOff>114300</xdr:rowOff>
    </xdr:from>
    <xdr:to>
      <xdr:col>9</xdr:col>
      <xdr:colOff>161925</xdr:colOff>
      <xdr:row>245</xdr:row>
      <xdr:rowOff>29566</xdr:rowOff>
    </xdr:to>
    <xdr:pic>
      <xdr:nvPicPr>
        <xdr:cNvPr id="13" name="Image 1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34175700"/>
          <a:ext cx="5572125" cy="4182466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571500</xdr:colOff>
      <xdr:row>191</xdr:row>
      <xdr:rowOff>85725</xdr:rowOff>
    </xdr:from>
    <xdr:to>
      <xdr:col>8</xdr:col>
      <xdr:colOff>266700</xdr:colOff>
      <xdr:row>217</xdr:row>
      <xdr:rowOff>31022</xdr:rowOff>
    </xdr:to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1500" y="30184725"/>
          <a:ext cx="4667250" cy="3907697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96450</xdr:colOff>
      <xdr:row>205</xdr:row>
      <xdr:rowOff>28577</xdr:rowOff>
    </xdr:from>
    <xdr:to>
      <xdr:col>4</xdr:col>
      <xdr:colOff>409575</xdr:colOff>
      <xdr:row>208</xdr:row>
      <xdr:rowOff>85727</xdr:rowOff>
    </xdr:to>
    <xdr:sp macro="" textlink="">
      <xdr:nvSpPr>
        <xdr:cNvPr id="21" name="Flèche vers le haut 20"/>
        <xdr:cNvSpPr/>
      </xdr:nvSpPr>
      <xdr:spPr bwMode="auto">
        <a:xfrm rot="11669402">
          <a:off x="2630100" y="32261177"/>
          <a:ext cx="313125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5</xdr:col>
      <xdr:colOff>153602</xdr:colOff>
      <xdr:row>233</xdr:row>
      <xdr:rowOff>47628</xdr:rowOff>
    </xdr:from>
    <xdr:to>
      <xdr:col>6</xdr:col>
      <xdr:colOff>104775</xdr:colOff>
      <xdr:row>236</xdr:row>
      <xdr:rowOff>104778</xdr:rowOff>
    </xdr:to>
    <xdr:sp macro="" textlink="">
      <xdr:nvSpPr>
        <xdr:cNvPr id="23" name="Flèche vers le haut 22"/>
        <xdr:cNvSpPr/>
      </xdr:nvSpPr>
      <xdr:spPr bwMode="auto">
        <a:xfrm rot="21445449">
          <a:off x="3268277" y="36547428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showGridLines="0" tabSelected="1" view="pageBreakPreview" workbookViewId="0">
      <selection activeCell="K3" sqref="K3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6" ht="15.75" x14ac:dyDescent="0.25">
      <c r="A1" s="75" t="s">
        <v>52</v>
      </c>
      <c r="B1" s="75"/>
      <c r="C1" s="75"/>
      <c r="D1" s="75"/>
      <c r="E1" s="75"/>
      <c r="F1" s="75"/>
      <c r="G1" s="75"/>
      <c r="H1" s="75"/>
      <c r="I1" s="75"/>
      <c r="J1" s="75"/>
      <c r="M1" s="3" t="s">
        <v>19</v>
      </c>
      <c r="N1" s="3"/>
      <c r="O1" s="3"/>
      <c r="P1" s="3"/>
      <c r="Q1" s="3"/>
      <c r="R1" s="3"/>
      <c r="S1" s="3"/>
      <c r="T1" s="3"/>
    </row>
    <row r="2" spans="1:26" ht="15.75" x14ac:dyDescent="0.25">
      <c r="A2" s="110" t="s">
        <v>67</v>
      </c>
      <c r="B2" s="75"/>
      <c r="C2" s="75"/>
      <c r="D2" s="75"/>
      <c r="E2" s="75"/>
      <c r="F2" s="75"/>
      <c r="G2" s="75"/>
      <c r="H2" s="75"/>
      <c r="I2" s="75"/>
      <c r="J2" s="75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6" ht="15.75" x14ac:dyDescent="0.25">
      <c r="A3" s="59"/>
      <c r="B3" s="70"/>
      <c r="C3" s="3"/>
      <c r="D3" s="109" t="s">
        <v>68</v>
      </c>
      <c r="E3" s="107"/>
      <c r="F3" s="108"/>
      <c r="G3" s="108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6" ht="13.5" thickBot="1" x14ac:dyDescent="0.25">
      <c r="A5" s="72" t="s">
        <v>51</v>
      </c>
      <c r="B5" s="73"/>
      <c r="K5" s="6">
        <f>MAX(B43:H43)</f>
        <v>68</v>
      </c>
      <c r="L5" s="6">
        <f>MIN(B43:H43)</f>
        <v>8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2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0</v>
      </c>
      <c r="L6" s="6">
        <f t="shared" ref="L6:L29" si="7">IF(lun=jmin,B7,IF(mar=jmin,C7,IF(mer=jmin,D7,IF(jeu=jmin,E7,IF(ven=jmin,F7,IF(sam=jmin,G7,IF(dim=jmin,H7,FALSE)))))))</f>
        <v>0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26" ht="13.5" thickTop="1" x14ac:dyDescent="0.2">
      <c r="A7" s="7" t="s">
        <v>27</v>
      </c>
      <c r="B7" s="61">
        <f t="shared" si="0"/>
        <v>0</v>
      </c>
      <c r="C7" s="41">
        <f t="shared" si="1"/>
        <v>0</v>
      </c>
      <c r="D7" s="87">
        <f t="shared" si="2"/>
        <v>0</v>
      </c>
      <c r="E7" s="87">
        <f t="shared" si="3"/>
        <v>0</v>
      </c>
      <c r="F7" s="67">
        <f>R7</f>
        <v>0</v>
      </c>
      <c r="G7" s="94">
        <f t="shared" si="5"/>
        <v>0</v>
      </c>
      <c r="H7" s="95">
        <f t="shared" ref="H7:H30" si="8">T7</f>
        <v>0</v>
      </c>
      <c r="I7" s="54">
        <f>(B7+H7+G7+F7+C7)/5</f>
        <v>0</v>
      </c>
      <c r="J7" s="53">
        <f>(SUM(B7:H7))/7</f>
        <v>0</v>
      </c>
      <c r="K7" s="6">
        <f t="shared" si="6"/>
        <v>0</v>
      </c>
      <c r="L7" s="6">
        <f t="shared" si="7"/>
        <v>0</v>
      </c>
      <c r="M7" s="5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</row>
    <row r="8" spans="1:26" ht="12.75" x14ac:dyDescent="0.2">
      <c r="A8" s="60" t="s">
        <v>28</v>
      </c>
      <c r="B8" s="62">
        <f t="shared" si="0"/>
        <v>0</v>
      </c>
      <c r="C8" s="42">
        <f t="shared" si="1"/>
        <v>0</v>
      </c>
      <c r="D8" s="88">
        <f t="shared" si="2"/>
        <v>0</v>
      </c>
      <c r="E8" s="88">
        <f t="shared" si="3"/>
        <v>0</v>
      </c>
      <c r="F8" s="68">
        <f t="shared" si="4"/>
        <v>0</v>
      </c>
      <c r="G8" s="96">
        <f t="shared" si="5"/>
        <v>0</v>
      </c>
      <c r="H8" s="97">
        <f t="shared" si="8"/>
        <v>0</v>
      </c>
      <c r="I8" s="54">
        <f t="shared" ref="I8:I30" si="9">(B8+H8+G8+F8+C8)/5</f>
        <v>0</v>
      </c>
      <c r="J8" s="53">
        <f t="shared" ref="J8:J30" si="10">(SUM(B8:H8))/7</f>
        <v>0</v>
      </c>
      <c r="K8" s="6">
        <f t="shared" si="6"/>
        <v>0</v>
      </c>
      <c r="L8" s="6">
        <f t="shared" si="7"/>
        <v>0</v>
      </c>
      <c r="M8" s="57">
        <v>1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</row>
    <row r="9" spans="1:26" ht="12.75" x14ac:dyDescent="0.2">
      <c r="A9" s="60" t="s">
        <v>29</v>
      </c>
      <c r="B9" s="62">
        <f t="shared" si="0"/>
        <v>0</v>
      </c>
      <c r="C9" s="42">
        <f t="shared" si="1"/>
        <v>0</v>
      </c>
      <c r="D9" s="88">
        <f t="shared" si="2"/>
        <v>0</v>
      </c>
      <c r="E9" s="88">
        <f t="shared" si="3"/>
        <v>0</v>
      </c>
      <c r="F9" s="68">
        <f t="shared" si="4"/>
        <v>0</v>
      </c>
      <c r="G9" s="96">
        <f t="shared" si="5"/>
        <v>0</v>
      </c>
      <c r="H9" s="97">
        <f t="shared" si="8"/>
        <v>0</v>
      </c>
      <c r="I9" s="54">
        <f t="shared" si="9"/>
        <v>0</v>
      </c>
      <c r="J9" s="53">
        <f t="shared" si="10"/>
        <v>0</v>
      </c>
      <c r="K9" s="6">
        <f t="shared" si="6"/>
        <v>0</v>
      </c>
      <c r="L9" s="6">
        <f t="shared" si="7"/>
        <v>0</v>
      </c>
      <c r="M9" s="57">
        <v>2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</row>
    <row r="10" spans="1:26" ht="12.75" x14ac:dyDescent="0.2">
      <c r="A10" s="60" t="s">
        <v>30</v>
      </c>
      <c r="B10" s="62">
        <f t="shared" si="0"/>
        <v>0</v>
      </c>
      <c r="C10" s="42">
        <f t="shared" si="1"/>
        <v>0</v>
      </c>
      <c r="D10" s="88">
        <f t="shared" si="2"/>
        <v>0</v>
      </c>
      <c r="E10" s="88">
        <f t="shared" si="3"/>
        <v>0</v>
      </c>
      <c r="F10" s="68">
        <f t="shared" si="4"/>
        <v>0</v>
      </c>
      <c r="G10" s="96">
        <f t="shared" si="5"/>
        <v>0</v>
      </c>
      <c r="H10" s="97">
        <f t="shared" si="8"/>
        <v>0</v>
      </c>
      <c r="I10" s="54">
        <f t="shared" si="9"/>
        <v>0</v>
      </c>
      <c r="J10" s="53">
        <f t="shared" si="10"/>
        <v>0</v>
      </c>
      <c r="K10" s="6">
        <f t="shared" si="6"/>
        <v>0</v>
      </c>
      <c r="L10" s="6">
        <f t="shared" si="7"/>
        <v>0</v>
      </c>
      <c r="M10" s="57">
        <v>3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6" ht="12.75" x14ac:dyDescent="0.2">
      <c r="A11" s="60" t="s">
        <v>31</v>
      </c>
      <c r="B11" s="62">
        <f t="shared" si="0"/>
        <v>0</v>
      </c>
      <c r="C11" s="42">
        <f t="shared" si="1"/>
        <v>0</v>
      </c>
      <c r="D11" s="88">
        <f t="shared" si="2"/>
        <v>0</v>
      </c>
      <c r="E11" s="88">
        <f t="shared" si="3"/>
        <v>0</v>
      </c>
      <c r="F11" s="68">
        <f t="shared" si="4"/>
        <v>0</v>
      </c>
      <c r="G11" s="96">
        <f t="shared" si="5"/>
        <v>0</v>
      </c>
      <c r="H11" s="97">
        <f t="shared" si="8"/>
        <v>0</v>
      </c>
      <c r="I11" s="54">
        <f t="shared" si="9"/>
        <v>0</v>
      </c>
      <c r="J11" s="53">
        <f t="shared" si="10"/>
        <v>0</v>
      </c>
      <c r="K11" s="6">
        <f t="shared" si="6"/>
        <v>0</v>
      </c>
      <c r="L11" s="6">
        <f t="shared" si="7"/>
        <v>0</v>
      </c>
      <c r="M11" s="57">
        <v>4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6" ht="12.75" x14ac:dyDescent="0.2">
      <c r="A12" s="60" t="s">
        <v>32</v>
      </c>
      <c r="B12" s="62">
        <f t="shared" si="0"/>
        <v>0</v>
      </c>
      <c r="C12" s="42">
        <f t="shared" si="1"/>
        <v>0</v>
      </c>
      <c r="D12" s="88">
        <f t="shared" si="2"/>
        <v>0</v>
      </c>
      <c r="E12" s="88">
        <f t="shared" si="3"/>
        <v>0</v>
      </c>
      <c r="F12" s="68">
        <f t="shared" si="4"/>
        <v>0</v>
      </c>
      <c r="G12" s="96">
        <f t="shared" si="5"/>
        <v>0</v>
      </c>
      <c r="H12" s="97">
        <f t="shared" si="8"/>
        <v>0</v>
      </c>
      <c r="I12" s="54">
        <f t="shared" si="9"/>
        <v>0</v>
      </c>
      <c r="J12" s="53">
        <f t="shared" si="10"/>
        <v>0</v>
      </c>
      <c r="K12" s="6">
        <f t="shared" si="6"/>
        <v>0</v>
      </c>
      <c r="L12" s="6">
        <f t="shared" si="7"/>
        <v>0</v>
      </c>
      <c r="M12" s="57">
        <v>5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</row>
    <row r="13" spans="1:26" ht="12.75" x14ac:dyDescent="0.2">
      <c r="A13" s="60" t="s">
        <v>33</v>
      </c>
      <c r="B13" s="62">
        <f t="shared" si="0"/>
        <v>0</v>
      </c>
      <c r="C13" s="42">
        <f t="shared" si="1"/>
        <v>0</v>
      </c>
      <c r="D13" s="88">
        <f t="shared" si="2"/>
        <v>0</v>
      </c>
      <c r="E13" s="88">
        <f t="shared" si="3"/>
        <v>0</v>
      </c>
      <c r="F13" s="68">
        <f t="shared" si="4"/>
        <v>0</v>
      </c>
      <c r="G13" s="96">
        <f t="shared" si="5"/>
        <v>0</v>
      </c>
      <c r="H13" s="97">
        <f t="shared" si="8"/>
        <v>0</v>
      </c>
      <c r="I13" s="54">
        <f t="shared" si="9"/>
        <v>0</v>
      </c>
      <c r="J13" s="53">
        <f t="shared" si="10"/>
        <v>0</v>
      </c>
      <c r="K13" s="6">
        <f t="shared" si="6"/>
        <v>1</v>
      </c>
      <c r="L13" s="6">
        <f t="shared" si="7"/>
        <v>0</v>
      </c>
      <c r="M13" s="57">
        <v>6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</row>
    <row r="14" spans="1:26" ht="12.75" x14ac:dyDescent="0.2">
      <c r="A14" s="60" t="s">
        <v>34</v>
      </c>
      <c r="B14" s="62">
        <f t="shared" si="0"/>
        <v>0</v>
      </c>
      <c r="C14" s="42">
        <f t="shared" si="1"/>
        <v>3</v>
      </c>
      <c r="D14" s="88">
        <f t="shared" si="2"/>
        <v>0</v>
      </c>
      <c r="E14" s="88">
        <f t="shared" si="3"/>
        <v>0</v>
      </c>
      <c r="F14" s="68">
        <f t="shared" si="4"/>
        <v>0</v>
      </c>
      <c r="G14" s="96">
        <f t="shared" si="5"/>
        <v>1</v>
      </c>
      <c r="H14" s="97">
        <f t="shared" si="8"/>
        <v>1</v>
      </c>
      <c r="I14" s="54">
        <f t="shared" si="9"/>
        <v>1</v>
      </c>
      <c r="J14" s="53">
        <f t="shared" si="10"/>
        <v>0.7142857142857143</v>
      </c>
      <c r="K14" s="6">
        <f t="shared" si="6"/>
        <v>3</v>
      </c>
      <c r="L14" s="6">
        <f t="shared" si="7"/>
        <v>1</v>
      </c>
      <c r="M14" s="57">
        <v>7</v>
      </c>
      <c r="N14">
        <v>0</v>
      </c>
      <c r="O14">
        <v>3</v>
      </c>
      <c r="P14">
        <v>0</v>
      </c>
      <c r="Q14">
        <v>0</v>
      </c>
      <c r="R14">
        <v>0</v>
      </c>
      <c r="S14">
        <v>1</v>
      </c>
      <c r="T14">
        <v>1</v>
      </c>
    </row>
    <row r="15" spans="1:26" ht="12.75" x14ac:dyDescent="0.2">
      <c r="A15" s="60" t="s">
        <v>35</v>
      </c>
      <c r="B15" s="62">
        <f t="shared" si="0"/>
        <v>3</v>
      </c>
      <c r="C15" s="42">
        <f t="shared" si="1"/>
        <v>1</v>
      </c>
      <c r="D15" s="88">
        <f t="shared" si="2"/>
        <v>2</v>
      </c>
      <c r="E15" s="88">
        <f t="shared" si="3"/>
        <v>1</v>
      </c>
      <c r="F15" s="68">
        <f t="shared" si="4"/>
        <v>2</v>
      </c>
      <c r="G15" s="96">
        <f t="shared" si="5"/>
        <v>2</v>
      </c>
      <c r="H15" s="97">
        <f t="shared" si="8"/>
        <v>3</v>
      </c>
      <c r="I15" s="54">
        <f t="shared" si="9"/>
        <v>2.2000000000000002</v>
      </c>
      <c r="J15" s="53">
        <f t="shared" si="10"/>
        <v>2</v>
      </c>
      <c r="K15" s="6">
        <f t="shared" si="6"/>
        <v>4</v>
      </c>
      <c r="L15" s="6">
        <f t="shared" si="7"/>
        <v>1</v>
      </c>
      <c r="M15" s="57">
        <v>8</v>
      </c>
      <c r="N15">
        <v>3</v>
      </c>
      <c r="O15">
        <v>1</v>
      </c>
      <c r="P15">
        <v>2</v>
      </c>
      <c r="Q15">
        <v>1</v>
      </c>
      <c r="R15">
        <v>2</v>
      </c>
      <c r="S15">
        <v>2</v>
      </c>
      <c r="T15">
        <v>3</v>
      </c>
    </row>
    <row r="16" spans="1:26" ht="12.75" x14ac:dyDescent="0.2">
      <c r="A16" s="60" t="s">
        <v>36</v>
      </c>
      <c r="B16" s="62">
        <f t="shared" si="0"/>
        <v>1</v>
      </c>
      <c r="C16" s="42">
        <f t="shared" si="1"/>
        <v>3</v>
      </c>
      <c r="D16" s="88">
        <f t="shared" si="2"/>
        <v>0</v>
      </c>
      <c r="E16" s="88">
        <f t="shared" si="3"/>
        <v>1</v>
      </c>
      <c r="F16" s="68">
        <f t="shared" si="4"/>
        <v>2</v>
      </c>
      <c r="G16" s="96">
        <f t="shared" si="5"/>
        <v>2</v>
      </c>
      <c r="H16" s="97">
        <f t="shared" si="8"/>
        <v>4</v>
      </c>
      <c r="I16" s="54">
        <f t="shared" si="9"/>
        <v>2.4</v>
      </c>
      <c r="J16" s="53">
        <f t="shared" si="10"/>
        <v>1.8571428571428572</v>
      </c>
      <c r="K16" s="6">
        <f t="shared" si="6"/>
        <v>2</v>
      </c>
      <c r="L16" s="6">
        <f t="shared" si="7"/>
        <v>0</v>
      </c>
      <c r="M16" s="57">
        <v>9</v>
      </c>
      <c r="N16">
        <v>1</v>
      </c>
      <c r="O16">
        <v>3</v>
      </c>
      <c r="P16">
        <v>0</v>
      </c>
      <c r="Q16">
        <v>1</v>
      </c>
      <c r="R16">
        <v>2</v>
      </c>
      <c r="S16">
        <v>2</v>
      </c>
      <c r="T16">
        <v>4</v>
      </c>
    </row>
    <row r="17" spans="1:20" ht="12.75" x14ac:dyDescent="0.2">
      <c r="A17" s="60" t="s">
        <v>37</v>
      </c>
      <c r="B17" s="62">
        <f t="shared" si="0"/>
        <v>2</v>
      </c>
      <c r="C17" s="42">
        <f t="shared" si="1"/>
        <v>3</v>
      </c>
      <c r="D17" s="88">
        <f t="shared" si="2"/>
        <v>0</v>
      </c>
      <c r="E17" s="88">
        <f t="shared" si="3"/>
        <v>0</v>
      </c>
      <c r="F17" s="68">
        <f t="shared" si="4"/>
        <v>3</v>
      </c>
      <c r="G17" s="96">
        <f t="shared" si="5"/>
        <v>4</v>
      </c>
      <c r="H17" s="97">
        <f t="shared" si="8"/>
        <v>2</v>
      </c>
      <c r="I17" s="54">
        <f t="shared" si="9"/>
        <v>2.8</v>
      </c>
      <c r="J17" s="53">
        <f t="shared" si="10"/>
        <v>2</v>
      </c>
      <c r="K17" s="6">
        <f t="shared" si="6"/>
        <v>5</v>
      </c>
      <c r="L17" s="6">
        <f t="shared" si="7"/>
        <v>0</v>
      </c>
      <c r="M17" s="57">
        <v>10</v>
      </c>
      <c r="N17">
        <v>2</v>
      </c>
      <c r="O17">
        <v>3</v>
      </c>
      <c r="P17">
        <v>0</v>
      </c>
      <c r="Q17">
        <v>0</v>
      </c>
      <c r="R17">
        <v>3</v>
      </c>
      <c r="S17">
        <v>4</v>
      </c>
      <c r="T17">
        <v>2</v>
      </c>
    </row>
    <row r="18" spans="1:20" ht="12.75" x14ac:dyDescent="0.2">
      <c r="A18" s="60" t="s">
        <v>38</v>
      </c>
      <c r="B18" s="62">
        <f t="shared" si="0"/>
        <v>3</v>
      </c>
      <c r="C18" s="42">
        <f t="shared" si="1"/>
        <v>3</v>
      </c>
      <c r="D18" s="88">
        <f t="shared" si="2"/>
        <v>1</v>
      </c>
      <c r="E18" s="88">
        <f t="shared" si="3"/>
        <v>0</v>
      </c>
      <c r="F18" s="68">
        <f t="shared" si="4"/>
        <v>4</v>
      </c>
      <c r="G18" s="96">
        <f t="shared" si="5"/>
        <v>6</v>
      </c>
      <c r="H18" s="97">
        <f t="shared" si="8"/>
        <v>5</v>
      </c>
      <c r="I18" s="54">
        <f t="shared" si="9"/>
        <v>4.2</v>
      </c>
      <c r="J18" s="53">
        <f t="shared" si="10"/>
        <v>3.1428571428571428</v>
      </c>
      <c r="K18" s="6">
        <f t="shared" si="6"/>
        <v>6</v>
      </c>
      <c r="L18" s="6">
        <f t="shared" si="7"/>
        <v>1</v>
      </c>
      <c r="M18" s="57">
        <v>11</v>
      </c>
      <c r="N18">
        <v>3</v>
      </c>
      <c r="O18">
        <v>3</v>
      </c>
      <c r="P18">
        <v>1</v>
      </c>
      <c r="Q18">
        <v>0</v>
      </c>
      <c r="R18">
        <v>4</v>
      </c>
      <c r="S18">
        <v>6</v>
      </c>
      <c r="T18">
        <v>5</v>
      </c>
    </row>
    <row r="19" spans="1:20" ht="12.75" x14ac:dyDescent="0.2">
      <c r="A19" s="60" t="s">
        <v>39</v>
      </c>
      <c r="B19" s="62">
        <f t="shared" si="0"/>
        <v>6</v>
      </c>
      <c r="C19" s="42">
        <f t="shared" si="1"/>
        <v>1</v>
      </c>
      <c r="D19" s="88">
        <f t="shared" si="2"/>
        <v>1</v>
      </c>
      <c r="E19" s="88">
        <f t="shared" si="3"/>
        <v>1</v>
      </c>
      <c r="F19" s="68">
        <f t="shared" si="4"/>
        <v>5</v>
      </c>
      <c r="G19" s="96">
        <f t="shared" si="5"/>
        <v>5</v>
      </c>
      <c r="H19" s="97">
        <f t="shared" si="8"/>
        <v>6</v>
      </c>
      <c r="I19" s="54">
        <f t="shared" si="9"/>
        <v>4.5999999999999996</v>
      </c>
      <c r="J19" s="53">
        <f t="shared" si="10"/>
        <v>3.5714285714285716</v>
      </c>
      <c r="K19" s="6">
        <f t="shared" si="6"/>
        <v>4</v>
      </c>
      <c r="L19" s="6">
        <f t="shared" si="7"/>
        <v>0</v>
      </c>
      <c r="M19" s="57">
        <v>12</v>
      </c>
      <c r="N19">
        <v>6</v>
      </c>
      <c r="O19">
        <v>1</v>
      </c>
      <c r="P19">
        <v>1</v>
      </c>
      <c r="Q19">
        <v>1</v>
      </c>
      <c r="R19">
        <v>5</v>
      </c>
      <c r="S19">
        <v>5</v>
      </c>
      <c r="T19">
        <v>6</v>
      </c>
    </row>
    <row r="20" spans="1:20" ht="12.75" x14ac:dyDescent="0.2">
      <c r="A20" s="60" t="s">
        <v>40</v>
      </c>
      <c r="B20" s="62">
        <f t="shared" si="0"/>
        <v>1</v>
      </c>
      <c r="C20" s="42">
        <f t="shared" si="1"/>
        <v>1</v>
      </c>
      <c r="D20" s="88">
        <f t="shared" si="2"/>
        <v>0</v>
      </c>
      <c r="E20" s="88">
        <f t="shared" si="3"/>
        <v>0</v>
      </c>
      <c r="F20" s="68">
        <f t="shared" si="4"/>
        <v>2</v>
      </c>
      <c r="G20" s="96">
        <f t="shared" si="5"/>
        <v>3</v>
      </c>
      <c r="H20" s="97">
        <f t="shared" si="8"/>
        <v>4</v>
      </c>
      <c r="I20" s="54">
        <f t="shared" si="9"/>
        <v>2.2000000000000002</v>
      </c>
      <c r="J20" s="53">
        <f t="shared" si="10"/>
        <v>1.5714285714285714</v>
      </c>
      <c r="K20" s="6">
        <f t="shared" si="6"/>
        <v>6</v>
      </c>
      <c r="L20" s="6">
        <f t="shared" si="7"/>
        <v>1</v>
      </c>
      <c r="M20" s="57">
        <v>13</v>
      </c>
      <c r="N20">
        <v>1</v>
      </c>
      <c r="O20">
        <v>1</v>
      </c>
      <c r="P20">
        <v>0</v>
      </c>
      <c r="Q20">
        <v>0</v>
      </c>
      <c r="R20">
        <v>2</v>
      </c>
      <c r="S20">
        <v>3</v>
      </c>
      <c r="T20">
        <v>4</v>
      </c>
    </row>
    <row r="21" spans="1:20" ht="12.75" x14ac:dyDescent="0.2">
      <c r="A21" s="60" t="s">
        <v>41</v>
      </c>
      <c r="B21" s="62">
        <f t="shared" si="0"/>
        <v>1</v>
      </c>
      <c r="C21" s="42">
        <f t="shared" si="1"/>
        <v>2</v>
      </c>
      <c r="D21" s="88">
        <f t="shared" si="2"/>
        <v>0</v>
      </c>
      <c r="E21" s="88">
        <f t="shared" si="3"/>
        <v>1</v>
      </c>
      <c r="F21" s="68">
        <f t="shared" si="4"/>
        <v>3</v>
      </c>
      <c r="G21" s="96">
        <f t="shared" si="5"/>
        <v>4</v>
      </c>
      <c r="H21" s="97">
        <f t="shared" si="8"/>
        <v>6</v>
      </c>
      <c r="I21" s="54">
        <f t="shared" si="9"/>
        <v>3.2</v>
      </c>
      <c r="J21" s="53">
        <f t="shared" si="10"/>
        <v>2.4285714285714284</v>
      </c>
      <c r="K21" s="6">
        <f t="shared" si="6"/>
        <v>2</v>
      </c>
      <c r="L21" s="6">
        <f t="shared" si="7"/>
        <v>0</v>
      </c>
      <c r="M21" s="57">
        <v>14</v>
      </c>
      <c r="N21">
        <v>1</v>
      </c>
      <c r="O21">
        <v>2</v>
      </c>
      <c r="P21">
        <v>0</v>
      </c>
      <c r="Q21">
        <v>1</v>
      </c>
      <c r="R21">
        <v>3</v>
      </c>
      <c r="S21">
        <v>4</v>
      </c>
      <c r="T21">
        <v>6</v>
      </c>
    </row>
    <row r="22" spans="1:20" ht="12.75" x14ac:dyDescent="0.2">
      <c r="A22" s="60" t="s">
        <v>42</v>
      </c>
      <c r="B22" s="62">
        <f t="shared" si="0"/>
        <v>2</v>
      </c>
      <c r="C22" s="42">
        <f t="shared" si="1"/>
        <v>5</v>
      </c>
      <c r="D22" s="88">
        <f>P22</f>
        <v>1</v>
      </c>
      <c r="E22" s="88">
        <f t="shared" si="3"/>
        <v>0</v>
      </c>
      <c r="F22" s="68">
        <f t="shared" si="4"/>
        <v>1</v>
      </c>
      <c r="G22" s="96">
        <f t="shared" si="5"/>
        <v>3</v>
      </c>
      <c r="H22" s="97">
        <f t="shared" si="8"/>
        <v>2</v>
      </c>
      <c r="I22" s="54">
        <f t="shared" si="9"/>
        <v>2.6</v>
      </c>
      <c r="J22" s="53">
        <f t="shared" si="10"/>
        <v>2</v>
      </c>
      <c r="K22" s="6">
        <f t="shared" si="6"/>
        <v>5</v>
      </c>
      <c r="L22" s="6">
        <f t="shared" si="7"/>
        <v>1</v>
      </c>
      <c r="M22" s="57">
        <v>15</v>
      </c>
      <c r="N22">
        <v>2</v>
      </c>
      <c r="O22">
        <v>5</v>
      </c>
      <c r="P22">
        <v>1</v>
      </c>
      <c r="Q22">
        <v>0</v>
      </c>
      <c r="R22">
        <v>1</v>
      </c>
      <c r="S22">
        <v>3</v>
      </c>
      <c r="T22">
        <v>2</v>
      </c>
    </row>
    <row r="23" spans="1:20" ht="12.75" x14ac:dyDescent="0.2">
      <c r="A23" s="60" t="s">
        <v>43</v>
      </c>
      <c r="B23" s="62">
        <f t="shared" si="0"/>
        <v>5</v>
      </c>
      <c r="C23" s="42">
        <f t="shared" si="1"/>
        <v>7</v>
      </c>
      <c r="D23" s="88">
        <f t="shared" si="2"/>
        <v>1</v>
      </c>
      <c r="E23" s="88">
        <f t="shared" si="3"/>
        <v>1</v>
      </c>
      <c r="F23" s="68">
        <f t="shared" si="4"/>
        <v>4</v>
      </c>
      <c r="G23" s="96">
        <f t="shared" si="5"/>
        <v>6</v>
      </c>
      <c r="H23" s="97">
        <f t="shared" si="8"/>
        <v>5</v>
      </c>
      <c r="I23" s="54">
        <f t="shared" si="9"/>
        <v>5.4</v>
      </c>
      <c r="J23" s="53">
        <f t="shared" si="10"/>
        <v>4.1428571428571432</v>
      </c>
      <c r="K23" s="6">
        <f t="shared" si="6"/>
        <v>4</v>
      </c>
      <c r="L23" s="6">
        <f t="shared" si="7"/>
        <v>1</v>
      </c>
      <c r="M23" s="57">
        <v>16</v>
      </c>
      <c r="N23">
        <v>5</v>
      </c>
      <c r="O23">
        <v>7</v>
      </c>
      <c r="P23">
        <v>1</v>
      </c>
      <c r="Q23">
        <v>1</v>
      </c>
      <c r="R23">
        <v>4</v>
      </c>
      <c r="S23">
        <v>6</v>
      </c>
      <c r="T23">
        <v>5</v>
      </c>
    </row>
    <row r="24" spans="1:20" ht="12.75" x14ac:dyDescent="0.2">
      <c r="A24" s="60" t="s">
        <v>44</v>
      </c>
      <c r="B24" s="62">
        <f t="shared" si="0"/>
        <v>3</v>
      </c>
      <c r="C24" s="42">
        <f t="shared" si="1"/>
        <v>7</v>
      </c>
      <c r="D24" s="88">
        <f t="shared" si="2"/>
        <v>3</v>
      </c>
      <c r="E24" s="88">
        <f t="shared" si="3"/>
        <v>1</v>
      </c>
      <c r="F24" s="68">
        <f t="shared" si="4"/>
        <v>5</v>
      </c>
      <c r="G24" s="96">
        <f t="shared" si="5"/>
        <v>7</v>
      </c>
      <c r="H24" s="97">
        <f t="shared" si="8"/>
        <v>4</v>
      </c>
      <c r="I24" s="54">
        <f t="shared" si="9"/>
        <v>5.2</v>
      </c>
      <c r="J24" s="53">
        <f t="shared" si="10"/>
        <v>4.2857142857142856</v>
      </c>
      <c r="K24" s="6">
        <f t="shared" si="6"/>
        <v>9</v>
      </c>
      <c r="L24" s="6">
        <f t="shared" si="7"/>
        <v>0</v>
      </c>
      <c r="M24" s="57">
        <v>17</v>
      </c>
      <c r="N24">
        <v>3</v>
      </c>
      <c r="O24">
        <v>7</v>
      </c>
      <c r="P24">
        <v>3</v>
      </c>
      <c r="Q24">
        <v>1</v>
      </c>
      <c r="R24">
        <v>5</v>
      </c>
      <c r="S24">
        <v>7</v>
      </c>
      <c r="T24">
        <v>4</v>
      </c>
    </row>
    <row r="25" spans="1:20" ht="12.75" x14ac:dyDescent="0.2">
      <c r="A25" s="60" t="s">
        <v>45</v>
      </c>
      <c r="B25" s="62">
        <f t="shared" si="0"/>
        <v>15</v>
      </c>
      <c r="C25" s="42">
        <f t="shared" si="1"/>
        <v>9</v>
      </c>
      <c r="D25" s="88">
        <f t="shared" si="2"/>
        <v>0</v>
      </c>
      <c r="E25" s="88">
        <f t="shared" si="3"/>
        <v>0</v>
      </c>
      <c r="F25" s="68">
        <f t="shared" si="4"/>
        <v>12</v>
      </c>
      <c r="G25" s="96">
        <f t="shared" si="5"/>
        <v>14</v>
      </c>
      <c r="H25" s="97">
        <f t="shared" si="8"/>
        <v>9</v>
      </c>
      <c r="I25" s="54">
        <f t="shared" si="9"/>
        <v>11.8</v>
      </c>
      <c r="J25" s="53">
        <f t="shared" si="10"/>
        <v>8.4285714285714288</v>
      </c>
      <c r="K25" s="6">
        <f t="shared" si="6"/>
        <v>10</v>
      </c>
      <c r="L25" s="6">
        <f t="shared" si="7"/>
        <v>1</v>
      </c>
      <c r="M25" s="57">
        <v>18</v>
      </c>
      <c r="N25">
        <v>15</v>
      </c>
      <c r="O25">
        <v>9</v>
      </c>
      <c r="P25">
        <v>0</v>
      </c>
      <c r="Q25">
        <v>0</v>
      </c>
      <c r="R25">
        <v>12</v>
      </c>
      <c r="S25">
        <v>14</v>
      </c>
      <c r="T25">
        <v>9</v>
      </c>
    </row>
    <row r="26" spans="1:20" ht="12.75" x14ac:dyDescent="0.2">
      <c r="A26" s="60" t="s">
        <v>46</v>
      </c>
      <c r="B26" s="62">
        <f t="shared" si="0"/>
        <v>6</v>
      </c>
      <c r="C26" s="42">
        <f t="shared" si="1"/>
        <v>4</v>
      </c>
      <c r="D26" s="88">
        <f t="shared" si="2"/>
        <v>0</v>
      </c>
      <c r="E26" s="88">
        <f t="shared" si="3"/>
        <v>1</v>
      </c>
      <c r="F26" s="68">
        <f t="shared" si="4"/>
        <v>5</v>
      </c>
      <c r="G26" s="96">
        <f t="shared" si="5"/>
        <v>4</v>
      </c>
      <c r="H26" s="97">
        <f t="shared" si="8"/>
        <v>10</v>
      </c>
      <c r="I26" s="54">
        <f t="shared" si="9"/>
        <v>5.8</v>
      </c>
      <c r="J26" s="53">
        <f t="shared" si="10"/>
        <v>4.2857142857142856</v>
      </c>
      <c r="K26" s="6">
        <f t="shared" si="6"/>
        <v>6</v>
      </c>
      <c r="L26" s="6">
        <f t="shared" si="7"/>
        <v>1</v>
      </c>
      <c r="M26" s="57">
        <v>19</v>
      </c>
      <c r="N26">
        <v>6</v>
      </c>
      <c r="O26">
        <v>4</v>
      </c>
      <c r="P26">
        <v>0</v>
      </c>
      <c r="Q26">
        <v>1</v>
      </c>
      <c r="R26">
        <v>5</v>
      </c>
      <c r="S26">
        <v>4</v>
      </c>
      <c r="T26">
        <v>10</v>
      </c>
    </row>
    <row r="27" spans="1:20" ht="12.75" x14ac:dyDescent="0.2">
      <c r="A27" s="60" t="s">
        <v>47</v>
      </c>
      <c r="B27" s="62">
        <f t="shared" si="0"/>
        <v>0</v>
      </c>
      <c r="C27" s="42">
        <f t="shared" si="1"/>
        <v>4</v>
      </c>
      <c r="D27" s="88">
        <f t="shared" si="2"/>
        <v>0</v>
      </c>
      <c r="E27" s="88">
        <f t="shared" si="3"/>
        <v>1</v>
      </c>
      <c r="F27" s="68">
        <f t="shared" si="4"/>
        <v>1</v>
      </c>
      <c r="G27" s="96">
        <f t="shared" si="5"/>
        <v>2</v>
      </c>
      <c r="H27" s="97">
        <f t="shared" si="8"/>
        <v>6</v>
      </c>
      <c r="I27" s="54">
        <f t="shared" si="9"/>
        <v>2.6</v>
      </c>
      <c r="J27" s="53">
        <f t="shared" si="10"/>
        <v>2</v>
      </c>
      <c r="K27" s="6">
        <f t="shared" si="6"/>
        <v>1</v>
      </c>
      <c r="L27" s="6">
        <f t="shared" si="7"/>
        <v>0</v>
      </c>
      <c r="M27" s="57">
        <v>20</v>
      </c>
      <c r="N27">
        <v>0</v>
      </c>
      <c r="O27">
        <v>4</v>
      </c>
      <c r="P27">
        <v>0</v>
      </c>
      <c r="Q27">
        <v>1</v>
      </c>
      <c r="R27">
        <v>1</v>
      </c>
      <c r="S27">
        <v>2</v>
      </c>
      <c r="T27">
        <v>6</v>
      </c>
    </row>
    <row r="28" spans="1:20" ht="12.75" x14ac:dyDescent="0.2">
      <c r="A28" s="60" t="s">
        <v>48</v>
      </c>
      <c r="B28" s="62">
        <f t="shared" si="0"/>
        <v>1</v>
      </c>
      <c r="C28" s="42">
        <f t="shared" si="1"/>
        <v>0</v>
      </c>
      <c r="D28" s="88">
        <f t="shared" si="2"/>
        <v>0</v>
      </c>
      <c r="E28" s="88">
        <f t="shared" si="3"/>
        <v>0</v>
      </c>
      <c r="F28" s="68">
        <f t="shared" si="4"/>
        <v>0</v>
      </c>
      <c r="G28" s="96">
        <f t="shared" si="5"/>
        <v>1</v>
      </c>
      <c r="H28" s="97">
        <f t="shared" si="8"/>
        <v>1</v>
      </c>
      <c r="I28" s="54">
        <f t="shared" si="9"/>
        <v>0.6</v>
      </c>
      <c r="J28" s="53">
        <f t="shared" si="10"/>
        <v>0.42857142857142855</v>
      </c>
      <c r="K28" s="6">
        <f t="shared" si="6"/>
        <v>0</v>
      </c>
      <c r="L28" s="6">
        <f t="shared" si="7"/>
        <v>0</v>
      </c>
      <c r="M28" s="57">
        <v>21</v>
      </c>
      <c r="N28">
        <v>1</v>
      </c>
      <c r="O28">
        <v>0</v>
      </c>
      <c r="P28">
        <v>0</v>
      </c>
      <c r="Q28">
        <v>0</v>
      </c>
      <c r="R28">
        <v>0</v>
      </c>
      <c r="S28">
        <v>1</v>
      </c>
      <c r="T28">
        <v>1</v>
      </c>
    </row>
    <row r="29" spans="1:20" ht="12.75" x14ac:dyDescent="0.2">
      <c r="A29" s="60" t="s">
        <v>49</v>
      </c>
      <c r="B29" s="62">
        <f t="shared" si="0"/>
        <v>0</v>
      </c>
      <c r="C29" s="42">
        <f t="shared" si="1"/>
        <v>1</v>
      </c>
      <c r="D29" s="88">
        <f t="shared" si="2"/>
        <v>0</v>
      </c>
      <c r="E29" s="88">
        <f t="shared" si="3"/>
        <v>0</v>
      </c>
      <c r="F29" s="68">
        <f t="shared" si="4"/>
        <v>1</v>
      </c>
      <c r="G29" s="96">
        <f t="shared" si="5"/>
        <v>0</v>
      </c>
      <c r="H29" s="97">
        <f t="shared" si="8"/>
        <v>0</v>
      </c>
      <c r="I29" s="54">
        <f t="shared" si="9"/>
        <v>0.4</v>
      </c>
      <c r="J29" s="53">
        <f t="shared" si="10"/>
        <v>0.2857142857142857</v>
      </c>
      <c r="K29" s="6">
        <f t="shared" si="6"/>
        <v>0</v>
      </c>
      <c r="L29" s="6">
        <f t="shared" si="7"/>
        <v>0</v>
      </c>
      <c r="M29" s="57">
        <v>22</v>
      </c>
      <c r="N29">
        <v>0</v>
      </c>
      <c r="O29">
        <v>1</v>
      </c>
      <c r="P29">
        <v>0</v>
      </c>
      <c r="Q29">
        <v>0</v>
      </c>
      <c r="R29">
        <v>1</v>
      </c>
      <c r="S29">
        <v>0</v>
      </c>
      <c r="T29">
        <v>0</v>
      </c>
    </row>
    <row r="30" spans="1:20" ht="13.5" thickBot="1" x14ac:dyDescent="0.25">
      <c r="A30" s="8" t="s">
        <v>50</v>
      </c>
      <c r="B30" s="63">
        <f t="shared" si="0"/>
        <v>0</v>
      </c>
      <c r="C30" s="43">
        <f t="shared" si="1"/>
        <v>0</v>
      </c>
      <c r="D30" s="89">
        <f t="shared" si="2"/>
        <v>0</v>
      </c>
      <c r="E30" s="89">
        <f t="shared" si="3"/>
        <v>0</v>
      </c>
      <c r="F30" s="69">
        <f t="shared" si="4"/>
        <v>0</v>
      </c>
      <c r="G30" s="98">
        <f t="shared" si="5"/>
        <v>0</v>
      </c>
      <c r="H30" s="99">
        <f t="shared" si="8"/>
        <v>0</v>
      </c>
      <c r="I30" s="55">
        <f t="shared" si="9"/>
        <v>0</v>
      </c>
      <c r="J30" s="56">
        <f t="shared" si="10"/>
        <v>0</v>
      </c>
      <c r="K30" s="11" t="e">
        <f>IF(lun=jmax,N5,IF(mar=jmax,O5,IF(mer=jmax,P5,IF(jeu=jmax,Q5,IF(ven=jmax,R5,IF(sam=jmax,S5,IF(dim=jmax,#REF!,FALSE)))))))</f>
        <v>#REF!</v>
      </c>
      <c r="L30" s="11" t="str">
        <f>IF(lun=jmin,N5,IF(mar=jmin,O5,IF(mer=jmin,P5,IF(jeu=jmin,Q5,IF(ven=jmin,R5,IF(sam=jmin,S5,IF(dim=jmin,#REF!,FALSE)))))))</f>
        <v>dimanche 25 mars 2018</v>
      </c>
      <c r="M30" s="57">
        <v>23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76" t="s">
        <v>15</v>
      </c>
      <c r="B33" s="76"/>
      <c r="C33" s="76"/>
      <c r="D33" s="76"/>
      <c r="E33" s="76"/>
      <c r="F33" s="76"/>
      <c r="G33" s="76"/>
      <c r="H33" s="76"/>
      <c r="I33" s="76"/>
      <c r="J33" s="76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49</v>
      </c>
      <c r="C36" s="37">
        <f t="shared" si="12"/>
        <v>53</v>
      </c>
      <c r="D36" s="90">
        <f t="shared" si="12"/>
        <v>9</v>
      </c>
      <c r="E36" s="90">
        <f t="shared" si="12"/>
        <v>8</v>
      </c>
      <c r="F36" s="64">
        <f t="shared" si="12"/>
        <v>49</v>
      </c>
      <c r="G36" s="100">
        <f t="shared" si="12"/>
        <v>64</v>
      </c>
      <c r="H36" s="101">
        <f t="shared" si="12"/>
        <v>68</v>
      </c>
      <c r="I36" s="34">
        <f>(SUM(I7:I30))*5</f>
        <v>284.99999999999994</v>
      </c>
      <c r="J36" s="35">
        <f>(SUM(J7:J30))*7-I36</f>
        <v>17.000000000000057</v>
      </c>
    </row>
    <row r="37" spans="1:13" ht="12.75" thickBot="1" x14ac:dyDescent="0.25">
      <c r="A37" s="7" t="s">
        <v>4</v>
      </c>
      <c r="B37" s="38">
        <f t="shared" ref="B37:H37" si="13">B43-B36</f>
        <v>0</v>
      </c>
      <c r="C37" s="38">
        <f t="shared" si="13"/>
        <v>1</v>
      </c>
      <c r="D37" s="91">
        <f t="shared" si="13"/>
        <v>0</v>
      </c>
      <c r="E37" s="91">
        <f t="shared" si="13"/>
        <v>0</v>
      </c>
      <c r="F37" s="65">
        <f t="shared" si="13"/>
        <v>1</v>
      </c>
      <c r="G37" s="102">
        <f t="shared" si="13"/>
        <v>0</v>
      </c>
      <c r="H37" s="103">
        <f t="shared" si="13"/>
        <v>0</v>
      </c>
      <c r="I37" s="26">
        <f>I36/I43</f>
        <v>0.943708609271523</v>
      </c>
      <c r="J37" s="25">
        <f>J36/I43</f>
        <v>5.6291390728477012E-2</v>
      </c>
    </row>
    <row r="38" spans="1:13" ht="13.5" thickTop="1" thickBot="1" x14ac:dyDescent="0.25">
      <c r="A38" s="7" t="s">
        <v>5</v>
      </c>
      <c r="B38" s="39">
        <f t="shared" ref="B38:H38" si="14">SUM(B7:B30)/24</f>
        <v>2.0416666666666665</v>
      </c>
      <c r="C38" s="39">
        <f t="shared" si="14"/>
        <v>2.25</v>
      </c>
      <c r="D38" s="92">
        <f t="shared" si="14"/>
        <v>0.375</v>
      </c>
      <c r="E38" s="92">
        <f t="shared" si="14"/>
        <v>0.33333333333333331</v>
      </c>
      <c r="F38" s="36">
        <f t="shared" si="14"/>
        <v>2.0833333333333335</v>
      </c>
      <c r="G38" s="104">
        <f t="shared" si="14"/>
        <v>2.6666666666666665</v>
      </c>
      <c r="H38" s="36">
        <f t="shared" si="14"/>
        <v>2.8333333333333335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91">
        <f t="shared" si="15"/>
        <v>0</v>
      </c>
      <c r="E39" s="91">
        <f t="shared" si="15"/>
        <v>0</v>
      </c>
      <c r="F39" s="65">
        <f t="shared" si="15"/>
        <v>0</v>
      </c>
      <c r="G39" s="102">
        <f t="shared" si="15"/>
        <v>0</v>
      </c>
      <c r="H39" s="103">
        <f t="shared" si="15"/>
        <v>0</v>
      </c>
      <c r="I39" s="79">
        <f>AVERAGE(B41:F41)</f>
        <v>1.8</v>
      </c>
      <c r="J39" s="81">
        <f>AVERAGE(B42:F42)</f>
        <v>3.8</v>
      </c>
    </row>
    <row r="40" spans="1:13" ht="13.5" customHeight="1" thickBot="1" x14ac:dyDescent="0.25">
      <c r="A40" s="7" t="s">
        <v>7</v>
      </c>
      <c r="B40" s="38">
        <f t="shared" ref="B40:H40" si="16">MAX(B7:B30)</f>
        <v>15</v>
      </c>
      <c r="C40" s="38">
        <f t="shared" si="16"/>
        <v>9</v>
      </c>
      <c r="D40" s="91">
        <f t="shared" si="16"/>
        <v>3</v>
      </c>
      <c r="E40" s="91">
        <f t="shared" si="16"/>
        <v>1</v>
      </c>
      <c r="F40" s="65">
        <f t="shared" si="16"/>
        <v>12</v>
      </c>
      <c r="G40" s="102">
        <f t="shared" si="16"/>
        <v>14</v>
      </c>
      <c r="H40" s="103">
        <f t="shared" si="16"/>
        <v>10</v>
      </c>
      <c r="I40" s="80"/>
      <c r="J40" s="82"/>
    </row>
    <row r="41" spans="1:13" ht="13.5" thickTop="1" thickBot="1" x14ac:dyDescent="0.25">
      <c r="A41" s="7" t="s">
        <v>8</v>
      </c>
      <c r="B41" s="38">
        <f t="shared" ref="B41:H41" si="17">B15</f>
        <v>3</v>
      </c>
      <c r="C41" s="38">
        <f t="shared" si="17"/>
        <v>1</v>
      </c>
      <c r="D41" s="91">
        <f t="shared" si="17"/>
        <v>2</v>
      </c>
      <c r="E41" s="91">
        <f t="shared" si="17"/>
        <v>1</v>
      </c>
      <c r="F41" s="65">
        <f t="shared" si="17"/>
        <v>2</v>
      </c>
      <c r="G41" s="102">
        <f t="shared" si="17"/>
        <v>2</v>
      </c>
      <c r="H41" s="103">
        <f t="shared" si="17"/>
        <v>3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3</v>
      </c>
      <c r="C42" s="38">
        <f t="shared" si="18"/>
        <v>7</v>
      </c>
      <c r="D42" s="91">
        <f t="shared" si="18"/>
        <v>3</v>
      </c>
      <c r="E42" s="91">
        <f t="shared" si="18"/>
        <v>1</v>
      </c>
      <c r="F42" s="65">
        <f t="shared" si="18"/>
        <v>5</v>
      </c>
      <c r="G42" s="102">
        <f t="shared" si="18"/>
        <v>7</v>
      </c>
      <c r="H42" s="103">
        <f t="shared" si="18"/>
        <v>4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49</v>
      </c>
      <c r="C43" s="40">
        <f t="shared" si="19"/>
        <v>54</v>
      </c>
      <c r="D43" s="93">
        <f t="shared" si="19"/>
        <v>9</v>
      </c>
      <c r="E43" s="93">
        <f t="shared" si="19"/>
        <v>8</v>
      </c>
      <c r="F43" s="66">
        <f t="shared" si="19"/>
        <v>50</v>
      </c>
      <c r="G43" s="105">
        <f t="shared" si="19"/>
        <v>64</v>
      </c>
      <c r="H43" s="106">
        <f t="shared" si="19"/>
        <v>68</v>
      </c>
      <c r="I43" s="46">
        <f>SUM(B43:H43)</f>
        <v>302</v>
      </c>
      <c r="J43" s="49">
        <f>I43/7</f>
        <v>43.142857142857146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77" t="s">
        <v>16</v>
      </c>
      <c r="B62" s="77"/>
      <c r="C62" s="77"/>
      <c r="D62" s="77"/>
      <c r="E62" s="77"/>
      <c r="F62" s="77"/>
      <c r="G62" s="77"/>
      <c r="H62" s="77"/>
      <c r="I62" s="77"/>
      <c r="J62" s="77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34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78" t="s">
        <v>12</v>
      </c>
      <c r="B84" s="78"/>
      <c r="C84" s="78"/>
      <c r="D84" s="78"/>
      <c r="E84" s="78"/>
      <c r="F84" s="78"/>
      <c r="G84" s="78"/>
      <c r="H84" s="78"/>
      <c r="I84" s="78"/>
      <c r="J84" s="78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e">
        <f>K30</f>
        <v>#REF!</v>
      </c>
      <c r="E85" s="18"/>
      <c r="F85" s="18"/>
      <c r="G85" s="18"/>
      <c r="H85" s="19">
        <f>K5</f>
        <v>68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83" t="s">
        <v>14</v>
      </c>
      <c r="B105" s="83"/>
      <c r="C105" s="83"/>
      <c r="D105" s="83"/>
      <c r="E105" s="83"/>
      <c r="F105" s="83"/>
      <c r="G105" s="83"/>
      <c r="H105" s="83"/>
      <c r="I105" s="83"/>
      <c r="J105" s="83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dimanche 25 mars 2018</v>
      </c>
      <c r="E106" s="18"/>
      <c r="F106" s="18"/>
      <c r="G106" s="18"/>
      <c r="H106" s="19">
        <f>L5</f>
        <v>8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84" t="s">
        <v>17</v>
      </c>
      <c r="B126" s="84"/>
      <c r="C126" s="84"/>
      <c r="D126" s="84"/>
      <c r="E126" s="84"/>
      <c r="F126" s="84"/>
      <c r="G126" s="84"/>
      <c r="H126" s="84"/>
      <c r="I126" s="84"/>
      <c r="J126" s="84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83" t="str">
        <f>N5</f>
        <v>jeudi 22 mars 2018</v>
      </c>
      <c r="C129" s="83"/>
      <c r="D129" s="83"/>
      <c r="G129" s="83" t="str">
        <f>O5</f>
        <v>vendredi 23 mars 2018</v>
      </c>
      <c r="H129" s="83"/>
      <c r="I129" s="83"/>
    </row>
    <row r="143" spans="2:9" ht="12.75" x14ac:dyDescent="0.2">
      <c r="B143" s="83" t="str">
        <f>P5</f>
        <v>samedi 24 mars 2018</v>
      </c>
      <c r="C143" s="83"/>
      <c r="D143" s="83"/>
      <c r="G143" s="83" t="str">
        <f>Q5</f>
        <v>dimanche 25 mars 2018</v>
      </c>
      <c r="H143" s="83"/>
      <c r="I143" s="83"/>
    </row>
    <row r="158" spans="2:9" ht="12.75" x14ac:dyDescent="0.2">
      <c r="B158" s="86" t="str">
        <f>R5</f>
        <v>lundi 26 mars 2018</v>
      </c>
      <c r="C158" s="86"/>
      <c r="D158" s="86"/>
      <c r="G158" s="86" t="str">
        <f>S5</f>
        <v>mardi 27 mars 2018</v>
      </c>
      <c r="H158" s="86"/>
      <c r="I158" s="86"/>
    </row>
    <row r="172" spans="2:4" x14ac:dyDescent="0.2">
      <c r="B172" s="85" t="str">
        <f>T5</f>
        <v>mercredi 28 mars 2018</v>
      </c>
      <c r="C172" s="85"/>
      <c r="D172" s="85"/>
    </row>
    <row r="173" spans="2:4" x14ac:dyDescent="0.2">
      <c r="B173" s="85"/>
      <c r="C173" s="85"/>
      <c r="D173" s="85"/>
    </row>
    <row r="190" spans="1:10" ht="15.75" x14ac:dyDescent="0.25">
      <c r="A190" s="75" t="str">
        <f>A1</f>
        <v>MONTPELLIER</v>
      </c>
      <c r="B190" s="75"/>
      <c r="C190" s="75"/>
      <c r="D190" s="75"/>
      <c r="E190" s="75"/>
      <c r="F190" s="75"/>
      <c r="G190" s="75"/>
      <c r="H190" s="75"/>
      <c r="I190" s="75"/>
      <c r="J190" s="75"/>
    </row>
    <row r="191" spans="1:10" ht="15" x14ac:dyDescent="0.25">
      <c r="A191" s="77" t="str">
        <f>A2</f>
        <v xml:space="preserve"> Poste 4.1A- Route de Mende vers Allée du Bon Accueil
</v>
      </c>
      <c r="B191" s="77"/>
      <c r="C191" s="77"/>
      <c r="D191" s="77"/>
      <c r="E191" s="77"/>
      <c r="F191" s="77"/>
      <c r="G191" s="77"/>
      <c r="H191" s="77"/>
      <c r="I191" s="77"/>
      <c r="J191" s="77"/>
    </row>
  </sheetData>
  <mergeCells count="18"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  <mergeCell ref="A1:J1"/>
    <mergeCell ref="A2:J2"/>
    <mergeCell ref="A33:J33"/>
    <mergeCell ref="A62:J62"/>
    <mergeCell ref="A84:J84"/>
    <mergeCell ref="I39:I40"/>
    <mergeCell ref="J39:J40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2018-04-13T09:15:44Z</dcterms:modified>
</cp:coreProperties>
</file>