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Override4.xml" ContentType="application/vnd.openxmlformats-officedocument.themeOverride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theme/themeOverride3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30" windowWidth="20730" windowHeight="9090"/>
  </bookViews>
  <sheets>
    <sheet name="HopFac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HopFac!$1:$2</definedName>
    <definedName name="Libellé" localSheetId="0">[2]IRIS!$M$5:$CV$5</definedName>
    <definedName name="Libellé">[3]IRIS!$M$5:$CV$5</definedName>
    <definedName name="Quartiers">[1]IRIS!$H$7:$H$94</definedName>
    <definedName name="Z_DF8AAFC6_0298_443A_9F9E_F19038CE2432_.wvu.PrintArea" localSheetId="0" hidden="1">HopFac!$A$1:$V$360</definedName>
    <definedName name="Z_DF8AAFC6_0298_443A_9F9E_F19038CE2432_.wvu.PrintTitles" localSheetId="0" hidden="1">HopFac!$1:$2</definedName>
    <definedName name="_xlnm.Print_Area" localSheetId="0">HopFac!$A$1:$V$360</definedName>
  </definedNames>
  <calcPr calcId="144525" calcMode="manual"/>
</workbook>
</file>

<file path=xl/calcChain.xml><?xml version="1.0" encoding="utf-8"?>
<calcChain xmlns="http://schemas.openxmlformats.org/spreadsheetml/2006/main">
  <c r="K4" i="1"/>
  <c r="K6"/>
  <c r="U6"/>
  <c r="K8"/>
  <c r="C43"/>
  <c r="E43"/>
  <c r="F43"/>
  <c r="G43" s="1"/>
  <c r="C44"/>
  <c r="E44"/>
  <c r="F44"/>
  <c r="G44" s="1"/>
  <c r="C45"/>
  <c r="E45"/>
  <c r="F45"/>
  <c r="G45" s="1"/>
  <c r="C46"/>
  <c r="E46"/>
  <c r="F46"/>
  <c r="G46" s="1"/>
  <c r="C47"/>
  <c r="E47"/>
  <c r="F47"/>
  <c r="G47" s="1"/>
  <c r="C48"/>
  <c r="E48"/>
  <c r="F48"/>
  <c r="G48" s="1"/>
  <c r="B49"/>
  <c r="D49"/>
  <c r="F49"/>
  <c r="C52"/>
  <c r="E52"/>
  <c r="F52"/>
  <c r="G52"/>
  <c r="C53"/>
  <c r="E53"/>
  <c r="F53"/>
  <c r="G53"/>
  <c r="C54"/>
  <c r="E54"/>
  <c r="F54"/>
  <c r="G54"/>
  <c r="C55"/>
  <c r="E55"/>
  <c r="F55"/>
  <c r="G55"/>
  <c r="C56"/>
  <c r="E56"/>
  <c r="F56"/>
  <c r="G56"/>
  <c r="C57"/>
  <c r="E57"/>
  <c r="F57"/>
  <c r="G57"/>
  <c r="C58"/>
  <c r="E58"/>
  <c r="F58"/>
  <c r="G58"/>
  <c r="C59"/>
  <c r="E59"/>
  <c r="F59"/>
  <c r="G59"/>
  <c r="B60"/>
  <c r="D60"/>
  <c r="F60"/>
  <c r="C63"/>
  <c r="C64"/>
  <c r="C72"/>
  <c r="E72"/>
  <c r="C73"/>
  <c r="E73"/>
  <c r="C74"/>
  <c r="E74"/>
  <c r="C75"/>
  <c r="E75"/>
  <c r="C76"/>
  <c r="E76"/>
  <c r="C77"/>
  <c r="E77"/>
  <c r="C78"/>
  <c r="E78"/>
  <c r="C79"/>
  <c r="E79"/>
  <c r="B87"/>
  <c r="F100"/>
  <c r="F101"/>
  <c r="F102"/>
  <c r="F103"/>
  <c r="F104"/>
  <c r="F105"/>
  <c r="F106"/>
  <c r="D115"/>
  <c r="D116"/>
  <c r="E116"/>
  <c r="F116"/>
  <c r="G116"/>
  <c r="D117"/>
  <c r="E117"/>
  <c r="F117"/>
  <c r="G117"/>
  <c r="D118"/>
  <c r="E118"/>
  <c r="F118"/>
  <c r="G118"/>
  <c r="D119"/>
  <c r="E119"/>
  <c r="F119"/>
  <c r="G119"/>
  <c r="D120"/>
  <c r="E120"/>
  <c r="F120"/>
  <c r="G120"/>
  <c r="D121"/>
  <c r="E121"/>
  <c r="F121"/>
  <c r="G121"/>
  <c r="D122"/>
  <c r="E122"/>
  <c r="F122"/>
  <c r="G122"/>
  <c r="C133"/>
  <c r="C134"/>
  <c r="C135"/>
  <c r="C136"/>
  <c r="C137"/>
  <c r="C138"/>
  <c r="C139"/>
  <c r="C140"/>
  <c r="D146"/>
  <c r="D147"/>
  <c r="D148"/>
  <c r="D149"/>
  <c r="E149" s="1"/>
  <c r="C174"/>
  <c r="D212"/>
  <c r="E212"/>
  <c r="L234"/>
  <c r="B10" s="1"/>
  <c r="L235"/>
  <c r="K10" s="1"/>
  <c r="B236"/>
  <c r="C234" s="1"/>
  <c r="L236"/>
  <c r="U10" s="1"/>
  <c r="C240"/>
  <c r="C242"/>
  <c r="C244"/>
  <c r="B245"/>
  <c r="C241" s="1"/>
  <c r="B255"/>
  <c r="C252" s="1"/>
  <c r="E265"/>
  <c r="E266"/>
  <c r="N279"/>
  <c r="N280"/>
  <c r="N281"/>
  <c r="N282"/>
  <c r="N283"/>
  <c r="N286"/>
  <c r="N288"/>
  <c r="M289"/>
  <c r="N287" s="1"/>
  <c r="G315"/>
  <c r="G316"/>
  <c r="G317"/>
  <c r="C253" l="1"/>
  <c r="C251"/>
  <c r="U8"/>
  <c r="C254"/>
  <c r="C243"/>
  <c r="M236"/>
  <c r="C235"/>
</calcChain>
</file>

<file path=xl/sharedStrings.xml><?xml version="1.0" encoding="utf-8"?>
<sst xmlns="http://schemas.openxmlformats.org/spreadsheetml/2006/main" count="303" uniqueCount="274">
  <si>
    <t>Blanchisserie-Teinturerie</t>
  </si>
  <si>
    <t>Agence immobilière</t>
  </si>
  <si>
    <t>Restaurant</t>
  </si>
  <si>
    <t>Agencedetravailtemporaire</t>
  </si>
  <si>
    <t>Vétérinaire</t>
  </si>
  <si>
    <t>Coiffure</t>
  </si>
  <si>
    <t>Entreprise générale dubâtiment</t>
  </si>
  <si>
    <t>Electricien</t>
  </si>
  <si>
    <t>Plombier, couvreur,chauffagiste</t>
  </si>
  <si>
    <t>Menuisier, charpentier, serrurier</t>
  </si>
  <si>
    <t>Plâtrier peintre</t>
  </si>
  <si>
    <t>Maçon</t>
  </si>
  <si>
    <t>Psychomotricien</t>
  </si>
  <si>
    <t xml:space="preserve"> Station service</t>
  </si>
  <si>
    <t>Ecole de conduite</t>
  </si>
  <si>
    <t>Ergothérapeute</t>
  </si>
  <si>
    <t xml:space="preserve"> Magasin d'optique</t>
  </si>
  <si>
    <t>Locationauto-utilitaires légers</t>
  </si>
  <si>
    <t>Audio prothésiste</t>
  </si>
  <si>
    <t xml:space="preserve"> Fleuriste</t>
  </si>
  <si>
    <t>Contrôle technique automobile</t>
  </si>
  <si>
    <t>Pédicurepodologue</t>
  </si>
  <si>
    <t xml:space="preserve"> Horlogerie Bijouterie</t>
  </si>
  <si>
    <t>Réparation auto et dematériel agricole</t>
  </si>
  <si>
    <t>Orthoptiste</t>
  </si>
  <si>
    <t xml:space="preserve"> Parfumerie</t>
  </si>
  <si>
    <t>Agence postale communale</t>
  </si>
  <si>
    <t>Orthophoniste</t>
  </si>
  <si>
    <t xml:space="preserve"> Droguerie quincaillerie bricolage</t>
  </si>
  <si>
    <t>Relais poste commerçant</t>
  </si>
  <si>
    <t>Masseur kinésithérapeute</t>
  </si>
  <si>
    <t xml:space="preserve"> Magasin de revêtements murs et sols</t>
  </si>
  <si>
    <t>Bureau de poste</t>
  </si>
  <si>
    <t>Infirmier</t>
  </si>
  <si>
    <t xml:space="preserve"> Magasin d'articles de sports et de loisirs</t>
  </si>
  <si>
    <t>Pompes funèbres</t>
  </si>
  <si>
    <t>Sagefemme</t>
  </si>
  <si>
    <t xml:space="preserve"> Magasin de meubles</t>
  </si>
  <si>
    <t>Banque, Caissed'Epargne</t>
  </si>
  <si>
    <t>Chirurgien dentiste</t>
  </si>
  <si>
    <t xml:space="preserve"> Magasin d'électroménager et de mat. audio-vidéo</t>
  </si>
  <si>
    <t>Agence thématique</t>
  </si>
  <si>
    <t>Spécialiste en stomatologie</t>
  </si>
  <si>
    <t xml:space="preserve"> Magasin de chaussures</t>
  </si>
  <si>
    <t>Agence de services spécialisés</t>
  </si>
  <si>
    <t>Spécialiste en radiodiagnostic et imagerie médicale</t>
  </si>
  <si>
    <t xml:space="preserve"> Magasin d'équipements du foyer</t>
  </si>
  <si>
    <t>Permanencepôleemploi</t>
  </si>
  <si>
    <t>Spécialiste en pneumologie</t>
  </si>
  <si>
    <t xml:space="preserve"> Magasin de vêtements</t>
  </si>
  <si>
    <t>Relais pôle emploi</t>
  </si>
  <si>
    <t>Spécialiste en pédiatrie</t>
  </si>
  <si>
    <t xml:space="preserve"> Librairie papeterie journaux</t>
  </si>
  <si>
    <t>Agence de proximité</t>
  </si>
  <si>
    <t>Spécialiste en otorhinolaryngologie</t>
  </si>
  <si>
    <t xml:space="preserve"> Poissonnerie</t>
  </si>
  <si>
    <t>Tribunal de commerce</t>
  </si>
  <si>
    <t>Spécialiste en ophtalmologie</t>
  </si>
  <si>
    <t xml:space="preserve"> Produits surgelés</t>
  </si>
  <si>
    <t>Conseil de prud’hommes</t>
  </si>
  <si>
    <t>Spécialiste en psychiatrie</t>
  </si>
  <si>
    <t xml:space="preserve"> Boucherie charcuterie</t>
  </si>
  <si>
    <t>Tribunald’instance</t>
  </si>
  <si>
    <t>Spécialiste en gastroentérologie hépatologie</t>
  </si>
  <si>
    <t xml:space="preserve"> Boulangerie</t>
  </si>
  <si>
    <t>Tribunal de grande instance</t>
  </si>
  <si>
    <t>Spécialiste en gynécologie obstétrique</t>
  </si>
  <si>
    <t xml:space="preserve"> Epicerie</t>
  </si>
  <si>
    <t>Courd’appel</t>
  </si>
  <si>
    <t>Spécialiste en gynécologie médicale</t>
  </si>
  <si>
    <t xml:space="preserve"> Supérette</t>
  </si>
  <si>
    <t>Gendarmerie</t>
  </si>
  <si>
    <t>Spécialiste en dermatologie vénéréologie</t>
  </si>
  <si>
    <t xml:space="preserve"> Grande surface de bricolage</t>
  </si>
  <si>
    <t>Trésorerie</t>
  </si>
  <si>
    <t>Spécialiste en cardiologie</t>
  </si>
  <si>
    <t xml:space="preserve"> Supermarché</t>
  </si>
  <si>
    <t>Police</t>
  </si>
  <si>
    <t>Médecin omnipraticien</t>
  </si>
  <si>
    <t xml:space="preserve"> Hypermarché</t>
  </si>
  <si>
    <t>Services</t>
  </si>
  <si>
    <t>Médecin</t>
  </si>
  <si>
    <t>Commerces</t>
  </si>
  <si>
    <t>Activités économique INSSE 2012</t>
  </si>
  <si>
    <t>Établissements de 50 salariés et +</t>
  </si>
  <si>
    <t>Établissement de 1 à 49 salariés</t>
  </si>
  <si>
    <t>Établissements sans salariés</t>
  </si>
  <si>
    <t>Nombre d'établissements</t>
  </si>
  <si>
    <t>Entreprises et Établissements</t>
  </si>
  <si>
    <t xml:space="preserve"> Autres activités de services</t>
  </si>
  <si>
    <t xml:space="preserve"> Administration publique, enseignement, santé humaine et action sociale</t>
  </si>
  <si>
    <t xml:space="preserve"> Activités scientifiques et techniques ; services administratifs et de soutien</t>
  </si>
  <si>
    <t xml:space="preserve"> Activités immobilières</t>
  </si>
  <si>
    <t xml:space="preserve"> Activités financières et d'assurance</t>
  </si>
  <si>
    <t xml:space="preserve"> Information et communication</t>
  </si>
  <si>
    <t xml:space="preserve"> Hébergement et restauration</t>
  </si>
  <si>
    <t xml:space="preserve"> Transports et entreposage</t>
  </si>
  <si>
    <t xml:space="preserve"> Commerce ; réparation d'automobiles et de motocycles</t>
  </si>
  <si>
    <t xml:space="preserve"> Construction</t>
  </si>
  <si>
    <t xml:space="preserve"> Fabrication d'autres produits industriels</t>
  </si>
  <si>
    <t xml:space="preserve"> Fabrication de matériels de transport</t>
  </si>
  <si>
    <t xml:space="preserve"> Fabrication d'équipements électriques, électroniques, informatiques ; fabrication de machines</t>
  </si>
  <si>
    <t xml:space="preserve"> Fabrication de denrées alimentaires, de boissons et  de produits à base de tabac</t>
  </si>
  <si>
    <t xml:space="preserve"> Industries extractives,  énergie, eau, gestion des déchets et dépollution</t>
  </si>
  <si>
    <t xml:space="preserve"> Nombre d'établissements</t>
  </si>
  <si>
    <t>Répartition des établissements par domaines d'activités en 2009</t>
  </si>
  <si>
    <t>Activités économiques INSEE 2009</t>
  </si>
  <si>
    <t>Nombre de ménages</t>
  </si>
  <si>
    <t>Deux voitures ou plus</t>
  </si>
  <si>
    <t>Une voiture</t>
  </si>
  <si>
    <t>Pas de voiture</t>
  </si>
  <si>
    <t>Nombre de voiture par ménage</t>
  </si>
  <si>
    <t>Transport en commun</t>
  </si>
  <si>
    <t xml:space="preserve"> Voiture, camion</t>
  </si>
  <si>
    <t xml:space="preserve"> Deux roues</t>
  </si>
  <si>
    <t xml:space="preserve"> Marche à pied</t>
  </si>
  <si>
    <t xml:space="preserve"> Pas de transport</t>
  </si>
  <si>
    <t>Moyen de transport pour se rendre à son travail</t>
  </si>
  <si>
    <t>hors Montpellier</t>
  </si>
  <si>
    <t>Montpellier</t>
  </si>
  <si>
    <t>Lieu de travail des actifs de plus de 15 ans</t>
  </si>
  <si>
    <t>Déplacements professionnels INSEE 2009</t>
  </si>
  <si>
    <t>Depuis 10 ans ou plus</t>
  </si>
  <si>
    <t>Entre 5-9 ans</t>
  </si>
  <si>
    <t>Entre 2-4 ans</t>
  </si>
  <si>
    <t>Moins de 2 ans</t>
  </si>
  <si>
    <t>Ancienneté d'emménagement des ménages en 2009</t>
  </si>
  <si>
    <t>Total</t>
  </si>
  <si>
    <t xml:space="preserve">5 pièces ou plus </t>
  </si>
  <si>
    <t xml:space="preserve">4 pièces </t>
  </si>
  <si>
    <t xml:space="preserve">3 pièces </t>
  </si>
  <si>
    <t xml:space="preserve">2 pièces </t>
  </si>
  <si>
    <t xml:space="preserve">1 pièce </t>
  </si>
  <si>
    <t>Nombre de pièces dans la résidence princ.</t>
  </si>
  <si>
    <t>dont logements HLM</t>
  </si>
  <si>
    <t xml:space="preserve">Total </t>
  </si>
  <si>
    <t>Locataires</t>
  </si>
  <si>
    <t>Maisons</t>
  </si>
  <si>
    <t>Propriétaires</t>
  </si>
  <si>
    <t>Appartements</t>
  </si>
  <si>
    <t>Statut des occupants</t>
  </si>
  <si>
    <t>Nombre de logements</t>
  </si>
  <si>
    <t>Le logement INSEE 2009</t>
  </si>
  <si>
    <t>Allocataires percevant le Revenu de Solidarité Active</t>
  </si>
  <si>
    <t>Nombre d’allocataires percevant l’Allocation Adulte Handicapé</t>
  </si>
  <si>
    <t>Dont Allocation Personnalisée de Logement</t>
  </si>
  <si>
    <t>Nombre d’allocataires percevant une Allocation Logement</t>
  </si>
  <si>
    <t>Bénéficiaires de prestations</t>
  </si>
  <si>
    <t>Naissances</t>
  </si>
  <si>
    <t>Bénéficiaires de la CMU</t>
  </si>
  <si>
    <t>Population couverte</t>
  </si>
  <si>
    <t>CMU</t>
  </si>
  <si>
    <t>Allocataires dont le revenu est constitué à 100 % de prestations sociales</t>
  </si>
  <si>
    <t>Allocataires dont le revenu est constitué à + de 50 % de prestations sociales</t>
  </si>
  <si>
    <t>Les données sociales Source INSEE 2012</t>
  </si>
  <si>
    <t>Cadres, techniciens, agents de maitrise</t>
  </si>
  <si>
    <t>Employés qualifiés</t>
  </si>
  <si>
    <t>Employés non qualifiés</t>
  </si>
  <si>
    <t>Ouvriers qualifiés</t>
  </si>
  <si>
    <t>Manœuvres ou ouvriers spécialisés</t>
  </si>
  <si>
    <t>Chômeurs selon niveau de qualification</t>
  </si>
  <si>
    <t xml:space="preserve"> Bac+2 et plus</t>
  </si>
  <si>
    <t>Bac, BTn, BT, BP</t>
  </si>
  <si>
    <t>BEPC BEP CAP</t>
  </si>
  <si>
    <t>CEP SES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</si>
  <si>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</si>
  <si>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 xml:space="preserve"> Chômeurs selon niveau de formation</t>
  </si>
  <si>
    <t>F</t>
  </si>
  <si>
    <t>H</t>
  </si>
  <si>
    <t>50 ans et +</t>
  </si>
  <si>
    <t>25 à moins de 50 ans</t>
  </si>
  <si>
    <t>moins de 25 ans</t>
  </si>
  <si>
    <t>Chômeurs par sexe et par âge</t>
  </si>
  <si>
    <t>L'emploi et le chômage selon Pole emploi 2011</t>
  </si>
  <si>
    <t>Taux national 12 %</t>
  </si>
  <si>
    <t>Ensemble</t>
  </si>
  <si>
    <t xml:space="preserve">55-64 ans </t>
  </si>
  <si>
    <t xml:space="preserve">25-54 ans </t>
  </si>
  <si>
    <t xml:space="preserve">15-24 ans </t>
  </si>
  <si>
    <t>%</t>
  </si>
  <si>
    <t>Chômeurs</t>
  </si>
  <si>
    <t>Actifs</t>
  </si>
  <si>
    <t>Chômeurs par âge
 en 2009</t>
  </si>
  <si>
    <t>Aides familiaux</t>
  </si>
  <si>
    <t>Employeurs</t>
  </si>
  <si>
    <t>Indépendants</t>
  </si>
  <si>
    <t>Apprentissage</t>
  </si>
  <si>
    <t>Emplois aidés</t>
  </si>
  <si>
    <t xml:space="preserve">Intérim </t>
  </si>
  <si>
    <t>CDD</t>
  </si>
  <si>
    <t>Fonction publique, CDI</t>
  </si>
  <si>
    <t>Population des 15-64 ans par type d'activité</t>
  </si>
  <si>
    <t>L'emploi et le chômage selon INSEE source 2009</t>
  </si>
  <si>
    <t>&gt; BAC+2</t>
  </si>
  <si>
    <t xml:space="preserve">BAC+2 </t>
  </si>
  <si>
    <t xml:space="preserve">BAC-BP </t>
  </si>
  <si>
    <t xml:space="preserve">CAP-BEP </t>
  </si>
  <si>
    <t>BEPC</t>
  </si>
  <si>
    <t>CEP</t>
  </si>
  <si>
    <t>Sans diplôme</t>
  </si>
  <si>
    <t>Totaux</t>
  </si>
  <si>
    <t>Femmes</t>
  </si>
  <si>
    <t>Hommes</t>
  </si>
  <si>
    <t>Niveau de diplôme dans la population non scolarisée 15 ans et plus</t>
  </si>
  <si>
    <t xml:space="preserve">30 ans ou plus </t>
  </si>
  <si>
    <t xml:space="preserve">25-29 ans </t>
  </si>
  <si>
    <t xml:space="preserve">18-24 ans </t>
  </si>
  <si>
    <t xml:space="preserve">15-17 ans </t>
  </si>
  <si>
    <t>11-14 ans</t>
  </si>
  <si>
    <t xml:space="preserve">6-10 ans </t>
  </si>
  <si>
    <t xml:space="preserve">2-5 ans </t>
  </si>
  <si>
    <t>Scolarisé</t>
  </si>
  <si>
    <t>Population scolarisée</t>
  </si>
  <si>
    <t>Scolarité et diplômes INSEE 2009</t>
  </si>
  <si>
    <t xml:space="preserve">4 enfants ou plus  </t>
  </si>
  <si>
    <t xml:space="preserve">3 enfants  </t>
  </si>
  <si>
    <t xml:space="preserve">2 enfants  </t>
  </si>
  <si>
    <t xml:space="preserve">1 enfant  </t>
  </si>
  <si>
    <t xml:space="preserve">0 enfant  </t>
  </si>
  <si>
    <t>Nb de familles avec enfants de - de 25 ans</t>
  </si>
  <si>
    <t xml:space="preserve">  + 80 ans</t>
  </si>
  <si>
    <t>Famille monoparentale</t>
  </si>
  <si>
    <t xml:space="preserve">55-79 ans </t>
  </si>
  <si>
    <t>Couple avec enfant(s)</t>
  </si>
  <si>
    <t>Couple sans enfant</t>
  </si>
  <si>
    <t>Ménages avec famille(s)</t>
  </si>
  <si>
    <t>Personne de +15 ans vivant seules</t>
  </si>
  <si>
    <t>Autres sans famille</t>
  </si>
  <si>
    <t xml:space="preserve"> Femmes seules</t>
  </si>
  <si>
    <t>Divorcé</t>
  </si>
  <si>
    <t xml:space="preserve"> Hommes seuls</t>
  </si>
  <si>
    <t xml:space="preserve">Veuf </t>
  </si>
  <si>
    <t>Ménages 1 personne</t>
  </si>
  <si>
    <t xml:space="preserve">Célibataire </t>
  </si>
  <si>
    <t xml:space="preserve">Marié </t>
  </si>
  <si>
    <t>État matrimonial légal des personnes</t>
  </si>
  <si>
    <t>Ménages population</t>
  </si>
  <si>
    <t>Structure familiale</t>
  </si>
  <si>
    <t>La famille INSEE 2009</t>
  </si>
  <si>
    <t>Étrangers</t>
  </si>
  <si>
    <t>Français</t>
  </si>
  <si>
    <t xml:space="preserve">Population </t>
  </si>
  <si>
    <t xml:space="preserve"> Autres</t>
  </si>
  <si>
    <t xml:space="preserve"> Retraités</t>
  </si>
  <si>
    <t xml:space="preserve"> Ouvriers</t>
  </si>
  <si>
    <t>Employés</t>
  </si>
  <si>
    <t xml:space="preserve"> Prof. Intermédiaires</t>
  </si>
  <si>
    <t xml:space="preserve"> Cadres, Prof. intel. sup.</t>
  </si>
  <si>
    <t xml:space="preserve"> Artisans, Comma., Chefs entr.</t>
  </si>
  <si>
    <t xml:space="preserve"> Agriculteurs exploitants</t>
  </si>
  <si>
    <t>Population par catégorie socio-professionnelle</t>
  </si>
  <si>
    <t>75 ans et plus</t>
  </si>
  <si>
    <t>60-74 ans</t>
  </si>
  <si>
    <t>45-59 ans</t>
  </si>
  <si>
    <t>30-44 ans</t>
  </si>
  <si>
    <t>15-29 ans</t>
  </si>
  <si>
    <t>0-14 ans</t>
  </si>
  <si>
    <t>Population par sexe et par âge</t>
  </si>
  <si>
    <t>La population INSEE 2009</t>
  </si>
  <si>
    <t>% de logement public ordinaire (HLM)</t>
  </si>
  <si>
    <t>% de locataires</t>
  </si>
  <si>
    <t>% de propriétaires</t>
  </si>
  <si>
    <t>% de chômeurs</t>
  </si>
  <si>
    <t>Nombre d'allocataires RSA</t>
  </si>
  <si>
    <t>Revenu fiscal par habitant</t>
  </si>
  <si>
    <t>Variation annuelle moyenne de la population en %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</si>
  <si>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</si>
  <si>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Surface du territoire</t>
  </si>
  <si>
    <t>Population évolution</t>
  </si>
  <si>
    <t>% de la population de Montpellier</t>
  </si>
  <si>
    <t>Population 2009</t>
  </si>
  <si>
    <t>Chiffres clefs</t>
  </si>
  <si>
    <t>s/s Quartier Hôpitaux facultés</t>
  </si>
  <si>
    <t>Direction de l'Action Territoriale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</si>
</sst>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\ [$€-40C]_-;\-* #,##0\ [$€-40C]_-;_-* &quot;-&quot;??\ [$€-40C]_-;_-@_-"/>
    <numFmt numFmtId="166" formatCode="#,##0\ _€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name val="Arial"/>
      <family val="2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</font>
    <font>
      <sz val="7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7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vertAlign val="superscript"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5">
    <xf numFmtId="0" fontId="0" fillId="0" borderId="0" xfId="0"/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0" fontId="5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/>
    </xf>
    <xf numFmtId="0" fontId="7" fillId="6" borderId="3" xfId="0" applyFont="1" applyFill="1" applyBorder="1" applyAlignment="1">
      <alignment horizontal="left" vertical="center"/>
    </xf>
    <xf numFmtId="0" fontId="7" fillId="6" borderId="4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10" fontId="5" fillId="0" borderId="6" xfId="0" applyNumberFormat="1" applyFont="1" applyBorder="1" applyAlignment="1">
      <alignment vertical="center"/>
    </xf>
    <xf numFmtId="3" fontId="6" fillId="0" borderId="6" xfId="0" applyNumberFormat="1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10" fontId="5" fillId="0" borderId="10" xfId="0" applyNumberFormat="1" applyFont="1" applyBorder="1" applyAlignment="1">
      <alignment vertical="center"/>
    </xf>
    <xf numFmtId="3" fontId="6" fillId="0" borderId="10" xfId="0" applyNumberFormat="1" applyFont="1" applyFill="1" applyBorder="1" applyAlignment="1">
      <alignment vertical="top"/>
    </xf>
    <xf numFmtId="0" fontId="8" fillId="0" borderId="11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left" vertical="top" wrapText="1"/>
    </xf>
    <xf numFmtId="0" fontId="0" fillId="0" borderId="13" xfId="0" applyFont="1" applyBorder="1" applyAlignment="1">
      <alignment vertical="center"/>
    </xf>
    <xf numFmtId="3" fontId="6" fillId="0" borderId="13" xfId="0" applyNumberFormat="1" applyFont="1" applyFill="1" applyBorder="1" applyAlignment="1">
      <alignment vertical="center"/>
    </xf>
    <xf numFmtId="0" fontId="8" fillId="0" borderId="14" xfId="0" applyFont="1" applyFill="1" applyBorder="1" applyAlignment="1">
      <alignment horizontal="left" wrapText="1"/>
    </xf>
    <xf numFmtId="0" fontId="8" fillId="0" borderId="15" xfId="0" applyFont="1" applyFill="1" applyBorder="1" applyAlignment="1">
      <alignment horizontal="left" wrapText="1"/>
    </xf>
    <xf numFmtId="0" fontId="8" fillId="0" borderId="16" xfId="0" applyFont="1" applyFill="1" applyBorder="1" applyAlignment="1">
      <alignment horizontal="left" wrapText="1"/>
    </xf>
    <xf numFmtId="0" fontId="4" fillId="8" borderId="2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4" xfId="0" applyFont="1" applyFill="1" applyBorder="1" applyAlignment="1">
      <alignment horizontal="left" vertical="center"/>
    </xf>
    <xf numFmtId="3" fontId="6" fillId="0" borderId="1" xfId="0" applyNumberFormat="1" applyFont="1" applyFill="1" applyBorder="1" applyAlignment="1">
      <alignment vertical="top"/>
    </xf>
    <xf numFmtId="0" fontId="9" fillId="8" borderId="2" xfId="0" applyFont="1" applyFill="1" applyBorder="1" applyAlignment="1">
      <alignment vertical="top" wrapText="1"/>
    </xf>
    <xf numFmtId="0" fontId="9" fillId="8" borderId="3" xfId="0" applyFont="1" applyFill="1" applyBorder="1" applyAlignment="1">
      <alignment vertical="top" wrapText="1"/>
    </xf>
    <xf numFmtId="0" fontId="9" fillId="8" borderId="4" xfId="0" applyFont="1" applyFill="1" applyBorder="1" applyAlignment="1">
      <alignment vertical="top" wrapText="1"/>
    </xf>
    <xf numFmtId="0" fontId="9" fillId="8" borderId="2" xfId="0" applyFont="1" applyFill="1" applyBorder="1" applyAlignment="1">
      <alignment horizontal="left" vertical="top" wrapText="1"/>
    </xf>
    <xf numFmtId="0" fontId="9" fillId="8" borderId="3" xfId="0" applyFont="1" applyFill="1" applyBorder="1" applyAlignment="1">
      <alignment horizontal="left" vertical="top" wrapText="1"/>
    </xf>
    <xf numFmtId="0" fontId="9" fillId="8" borderId="4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10" fillId="7" borderId="0" xfId="0" applyFont="1" applyFill="1" applyBorder="1" applyAlignment="1">
      <alignment horizontal="left" vertical="top"/>
    </xf>
    <xf numFmtId="0" fontId="10" fillId="7" borderId="5" xfId="0" applyFont="1" applyFill="1" applyBorder="1" applyAlignment="1">
      <alignment horizontal="left" vertical="top"/>
    </xf>
    <xf numFmtId="10" fontId="11" fillId="0" borderId="2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horizontal="center" vertical="center"/>
    </xf>
    <xf numFmtId="0" fontId="10" fillId="3" borderId="0" xfId="0" applyFont="1" applyFill="1" applyBorder="1" applyAlignment="1">
      <alignment horizontal="left" vertical="top"/>
    </xf>
    <xf numFmtId="10" fontId="11" fillId="0" borderId="11" xfId="0" applyNumberFormat="1" applyFont="1" applyBorder="1" applyAlignment="1">
      <alignment vertical="center"/>
    </xf>
    <xf numFmtId="3" fontId="14" fillId="3" borderId="10" xfId="0" applyNumberFormat="1" applyFont="1" applyFill="1" applyBorder="1" applyAlignment="1">
      <alignment vertical="center"/>
    </xf>
    <xf numFmtId="3" fontId="15" fillId="3" borderId="13" xfId="0" applyNumberFormat="1" applyFont="1" applyFill="1" applyBorder="1" applyAlignment="1">
      <alignment vertical="center"/>
    </xf>
    <xf numFmtId="0" fontId="16" fillId="8" borderId="0" xfId="0" applyFont="1" applyFill="1" applyBorder="1" applyAlignment="1">
      <alignment vertical="center"/>
    </xf>
    <xf numFmtId="0" fontId="11" fillId="8" borderId="12" xfId="0" applyFont="1" applyFill="1" applyBorder="1" applyAlignment="1">
      <alignment vertical="center"/>
    </xf>
    <xf numFmtId="10" fontId="5" fillId="0" borderId="7" xfId="0" applyNumberFormat="1" applyFont="1" applyFill="1" applyBorder="1" applyAlignment="1">
      <alignment vertical="center"/>
    </xf>
    <xf numFmtId="3" fontId="6" fillId="0" borderId="6" xfId="0" applyNumberFormat="1" applyFont="1" applyFill="1" applyBorder="1" applyAlignment="1">
      <alignment vertical="center"/>
    </xf>
    <xf numFmtId="0" fontId="0" fillId="8" borderId="8" xfId="0" applyFont="1" applyFill="1" applyBorder="1" applyAlignment="1">
      <alignment vertical="center"/>
    </xf>
    <xf numFmtId="0" fontId="6" fillId="8" borderId="9" xfId="0" applyFont="1" applyFill="1" applyBorder="1" applyAlignment="1">
      <alignment vertical="center"/>
    </xf>
    <xf numFmtId="10" fontId="5" fillId="0" borderId="11" xfId="0" applyNumberFormat="1" applyFont="1" applyFill="1" applyBorder="1" applyAlignment="1">
      <alignment vertical="center"/>
    </xf>
    <xf numFmtId="3" fontId="6" fillId="0" borderId="10" xfId="0" applyNumberFormat="1" applyFont="1" applyFill="1" applyBorder="1" applyAlignment="1">
      <alignment vertical="center"/>
    </xf>
    <xf numFmtId="0" fontId="0" fillId="8" borderId="0" xfId="0" applyFont="1" applyFill="1" applyBorder="1" applyAlignment="1">
      <alignment vertical="center"/>
    </xf>
    <xf numFmtId="0" fontId="6" fillId="8" borderId="12" xfId="0" applyFont="1" applyFill="1" applyBorder="1" applyAlignment="1">
      <alignment vertical="center"/>
    </xf>
    <xf numFmtId="10" fontId="5" fillId="0" borderId="14" xfId="0" applyNumberFormat="1" applyFont="1" applyFill="1" applyBorder="1" applyAlignment="1">
      <alignment vertical="center"/>
    </xf>
    <xf numFmtId="0" fontId="0" fillId="8" borderId="15" xfId="0" applyFont="1" applyFill="1" applyBorder="1" applyAlignment="1">
      <alignment vertical="center"/>
    </xf>
    <xf numFmtId="0" fontId="6" fillId="8" borderId="16" xfId="0" applyFont="1" applyFill="1" applyBorder="1" applyAlignment="1">
      <alignment vertical="center"/>
    </xf>
    <xf numFmtId="0" fontId="0" fillId="8" borderId="2" xfId="0" applyFont="1" applyFill="1" applyBorder="1" applyAlignment="1">
      <alignment vertical="center"/>
    </xf>
    <xf numFmtId="0" fontId="0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4" xfId="0" applyFont="1" applyFill="1" applyBorder="1" applyAlignment="1">
      <alignment vertical="center"/>
    </xf>
    <xf numFmtId="10" fontId="5" fillId="0" borderId="0" xfId="0" applyNumberFormat="1" applyFont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9" fontId="5" fillId="0" borderId="7" xfId="0" applyNumberFormat="1" applyFont="1" applyBorder="1" applyAlignment="1">
      <alignment vertical="center"/>
    </xf>
    <xf numFmtId="3" fontId="6" fillId="0" borderId="6" xfId="0" applyNumberFormat="1" applyFont="1" applyBorder="1" applyAlignment="1">
      <alignment vertical="center"/>
    </xf>
    <xf numFmtId="0" fontId="5" fillId="8" borderId="8" xfId="0" applyFont="1" applyFill="1" applyBorder="1" applyAlignment="1">
      <alignment vertical="center"/>
    </xf>
    <xf numFmtId="0" fontId="6" fillId="8" borderId="8" xfId="0" applyFont="1" applyFill="1" applyBorder="1" applyAlignment="1">
      <alignment vertical="center"/>
    </xf>
    <xf numFmtId="9" fontId="5" fillId="0" borderId="14" xfId="0" applyNumberFormat="1" applyFont="1" applyBorder="1" applyAlignment="1">
      <alignment vertical="center"/>
    </xf>
    <xf numFmtId="3" fontId="6" fillId="0" borderId="13" xfId="0" applyNumberFormat="1" applyFont="1" applyBorder="1" applyAlignment="1">
      <alignment vertical="center"/>
    </xf>
    <xf numFmtId="10" fontId="5" fillId="0" borderId="0" xfId="0" applyNumberFormat="1" applyFont="1" applyFill="1" applyBorder="1" applyAlignment="1">
      <alignment vertical="center"/>
    </xf>
    <xf numFmtId="1" fontId="6" fillId="0" borderId="1" xfId="0" applyNumberFormat="1" applyFont="1" applyFill="1" applyBorder="1" applyAlignment="1">
      <alignment vertical="center"/>
    </xf>
    <xf numFmtId="9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0" fillId="8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center"/>
    </xf>
    <xf numFmtId="0" fontId="4" fillId="8" borderId="1" xfId="0" applyFont="1" applyFill="1" applyBorder="1" applyAlignment="1">
      <alignment vertical="center"/>
    </xf>
    <xf numFmtId="10" fontId="5" fillId="0" borderId="2" xfId="0" applyNumberFormat="1" applyFont="1" applyBorder="1" applyAlignment="1">
      <alignment vertical="center"/>
    </xf>
    <xf numFmtId="3" fontId="17" fillId="0" borderId="1" xfId="0" applyNumberFormat="1" applyFont="1" applyBorder="1" applyAlignment="1">
      <alignment vertical="center"/>
    </xf>
    <xf numFmtId="0" fontId="6" fillId="8" borderId="4" xfId="0" applyFont="1" applyFill="1" applyBorder="1" applyAlignment="1">
      <alignment vertical="center"/>
    </xf>
    <xf numFmtId="9" fontId="5" fillId="0" borderId="11" xfId="0" applyNumberFormat="1" applyFont="1" applyBorder="1" applyAlignment="1">
      <alignment vertical="center"/>
    </xf>
    <xf numFmtId="3" fontId="6" fillId="0" borderId="10" xfId="0" applyNumberFormat="1" applyFont="1" applyBorder="1" applyAlignment="1">
      <alignment vertical="center"/>
    </xf>
    <xf numFmtId="9" fontId="5" fillId="0" borderId="10" xfId="0" applyNumberFormat="1" applyFont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5" fillId="0" borderId="6" xfId="0" applyNumberFormat="1" applyFont="1" applyFill="1" applyBorder="1" applyAlignment="1">
      <alignment vertical="center"/>
    </xf>
    <xf numFmtId="3" fontId="6" fillId="3" borderId="6" xfId="0" applyNumberFormat="1" applyFont="1" applyFill="1" applyBorder="1" applyAlignment="1">
      <alignment vertical="center"/>
    </xf>
    <xf numFmtId="0" fontId="0" fillId="8" borderId="7" xfId="0" applyFont="1" applyFill="1" applyBorder="1" applyAlignment="1">
      <alignment vertical="center"/>
    </xf>
    <xf numFmtId="0" fontId="6" fillId="8" borderId="9" xfId="0" applyFont="1" applyFill="1" applyBorder="1" applyAlignment="1">
      <alignment horizontal="left" vertical="center" indent="1"/>
    </xf>
    <xf numFmtId="9" fontId="5" fillId="0" borderId="10" xfId="0" applyNumberFormat="1" applyFont="1" applyFill="1" applyBorder="1" applyAlignment="1">
      <alignment vertical="center"/>
    </xf>
    <xf numFmtId="3" fontId="6" fillId="3" borderId="10" xfId="0" applyNumberFormat="1" applyFont="1" applyFill="1" applyBorder="1" applyAlignment="1">
      <alignment vertical="center"/>
    </xf>
    <xf numFmtId="0" fontId="0" fillId="8" borderId="11" xfId="0" applyFont="1" applyFill="1" applyBorder="1" applyAlignment="1">
      <alignment vertical="center"/>
    </xf>
    <xf numFmtId="3" fontId="5" fillId="0" borderId="10" xfId="0" applyNumberFormat="1" applyFont="1" applyBorder="1" applyAlignment="1">
      <alignment vertical="center"/>
    </xf>
    <xf numFmtId="9" fontId="5" fillId="0" borderId="13" xfId="0" applyNumberFormat="1" applyFont="1" applyFill="1" applyBorder="1" applyAlignment="1">
      <alignment vertical="center"/>
    </xf>
    <xf numFmtId="3" fontId="6" fillId="3" borderId="13" xfId="0" applyNumberFormat="1" applyFont="1" applyFill="1" applyBorder="1" applyAlignment="1">
      <alignment vertical="center"/>
    </xf>
    <xf numFmtId="0" fontId="0" fillId="8" borderId="14" xfId="0" applyFont="1" applyFill="1" applyBorder="1" applyAlignment="1">
      <alignment vertical="center"/>
    </xf>
    <xf numFmtId="3" fontId="17" fillId="0" borderId="13" xfId="0" applyNumberFormat="1" applyFont="1" applyBorder="1" applyAlignment="1">
      <alignment vertical="center"/>
    </xf>
    <xf numFmtId="0" fontId="10" fillId="0" borderId="0" xfId="0" applyFont="1" applyFill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horizontal="left" vertical="top"/>
    </xf>
    <xf numFmtId="3" fontId="6" fillId="0" borderId="0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wrapText="1"/>
    </xf>
    <xf numFmtId="9" fontId="5" fillId="0" borderId="0" xfId="1" applyFont="1" applyBorder="1" applyAlignment="1">
      <alignment vertical="center"/>
    </xf>
    <xf numFmtId="1" fontId="5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9" fontId="20" fillId="0" borderId="0" xfId="0" applyNumberFormat="1" applyFont="1" applyAlignment="1">
      <alignment vertical="center"/>
    </xf>
    <xf numFmtId="9" fontId="5" fillId="0" borderId="1" xfId="1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17" fillId="0" borderId="4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textRotation="90" wrapText="1"/>
    </xf>
    <xf numFmtId="0" fontId="0" fillId="7" borderId="0" xfId="0" applyFont="1" applyFill="1" applyBorder="1" applyAlignment="1">
      <alignment vertical="center"/>
    </xf>
    <xf numFmtId="9" fontId="6" fillId="0" borderId="0" xfId="0" applyNumberFormat="1" applyFont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1" fontId="6" fillId="8" borderId="7" xfId="0" applyNumberFormat="1" applyFont="1" applyFill="1" applyBorder="1" applyAlignment="1">
      <alignment vertical="center"/>
    </xf>
    <xf numFmtId="1" fontId="6" fillId="8" borderId="8" xfId="0" applyNumberFormat="1" applyFont="1" applyFill="1" applyBorder="1" applyAlignment="1">
      <alignment vertical="center"/>
    </xf>
    <xf numFmtId="1" fontId="6" fillId="8" borderId="11" xfId="0" applyNumberFormat="1" applyFont="1" applyFill="1" applyBorder="1" applyAlignment="1">
      <alignment vertical="center"/>
    </xf>
    <xf numFmtId="1" fontId="6" fillId="8" borderId="0" xfId="0" applyNumberFormat="1" applyFont="1" applyFill="1" applyBorder="1" applyAlignment="1">
      <alignment vertical="center"/>
    </xf>
    <xf numFmtId="1" fontId="6" fillId="8" borderId="14" xfId="0" applyNumberFormat="1" applyFont="1" applyFill="1" applyBorder="1" applyAlignment="1">
      <alignment vertical="center"/>
    </xf>
    <xf numFmtId="1" fontId="6" fillId="8" borderId="15" xfId="0" applyNumberFormat="1" applyFont="1" applyFill="1" applyBorder="1" applyAlignment="1">
      <alignment vertical="center"/>
    </xf>
    <xf numFmtId="9" fontId="4" fillId="8" borderId="2" xfId="0" applyNumberFormat="1" applyFont="1" applyFill="1" applyBorder="1" applyAlignment="1">
      <alignment vertical="center"/>
    </xf>
    <xf numFmtId="1" fontId="4" fillId="8" borderId="3" xfId="0" applyNumberFormat="1" applyFont="1" applyFill="1" applyBorder="1" applyAlignment="1">
      <alignment vertical="center"/>
    </xf>
    <xf numFmtId="1" fontId="6" fillId="8" borderId="2" xfId="0" applyNumberFormat="1" applyFont="1" applyFill="1" applyBorder="1" applyAlignment="1">
      <alignment vertical="center"/>
    </xf>
    <xf numFmtId="1" fontId="6" fillId="8" borderId="3" xfId="0" applyNumberFormat="1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3" fontId="6" fillId="6" borderId="1" xfId="0" applyNumberFormat="1" applyFont="1" applyFill="1" applyBorder="1" applyAlignment="1">
      <alignment vertical="center"/>
    </xf>
    <xf numFmtId="1" fontId="5" fillId="6" borderId="1" xfId="0" applyNumberFormat="1" applyFont="1" applyFill="1" applyBorder="1" applyAlignment="1">
      <alignment vertical="center"/>
    </xf>
    <xf numFmtId="1" fontId="5" fillId="8" borderId="7" xfId="0" applyNumberFormat="1" applyFont="1" applyFill="1" applyBorder="1" applyAlignment="1">
      <alignment vertical="center"/>
    </xf>
    <xf numFmtId="1" fontId="5" fillId="8" borderId="11" xfId="0" applyNumberFormat="1" applyFont="1" applyFill="1" applyBorder="1" applyAlignment="1">
      <alignment vertical="center"/>
    </xf>
    <xf numFmtId="1" fontId="5" fillId="8" borderId="14" xfId="0" applyNumberFormat="1" applyFont="1" applyFill="1" applyBorder="1" applyAlignment="1">
      <alignment vertical="center"/>
    </xf>
    <xf numFmtId="0" fontId="10" fillId="7" borderId="5" xfId="0" applyFont="1" applyFill="1" applyBorder="1" applyAlignment="1">
      <alignment vertical="center"/>
    </xf>
    <xf numFmtId="9" fontId="6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17" fillId="0" borderId="0" xfId="0" applyNumberFormat="1" applyFont="1" applyFill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0" fontId="0" fillId="9" borderId="0" xfId="0" applyFont="1" applyFill="1" applyAlignment="1">
      <alignment vertical="center"/>
    </xf>
    <xf numFmtId="10" fontId="5" fillId="0" borderId="0" xfId="0" applyNumberFormat="1" applyFont="1" applyAlignment="1">
      <alignment vertical="center"/>
    </xf>
    <xf numFmtId="9" fontId="6" fillId="0" borderId="6" xfId="0" applyNumberFormat="1" applyFont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9" fontId="6" fillId="0" borderId="10" xfId="0" applyNumberFormat="1" applyFont="1" applyBorder="1" applyAlignment="1">
      <alignment vertical="center"/>
    </xf>
    <xf numFmtId="3" fontId="6" fillId="0" borderId="12" xfId="0" applyNumberFormat="1" applyFont="1" applyBorder="1" applyAlignment="1">
      <alignment vertical="center"/>
    </xf>
    <xf numFmtId="9" fontId="6" fillId="0" borderId="13" xfId="0" applyNumberFormat="1" applyFont="1" applyBorder="1" applyAlignment="1">
      <alignment vertical="center"/>
    </xf>
    <xf numFmtId="3" fontId="6" fillId="0" borderId="16" xfId="0" applyNumberFormat="1" applyFont="1" applyBorder="1" applyAlignment="1">
      <alignment vertical="center"/>
    </xf>
    <xf numFmtId="10" fontId="5" fillId="0" borderId="6" xfId="0" applyNumberFormat="1" applyFont="1" applyFill="1" applyBorder="1" applyAlignment="1">
      <alignment vertical="center"/>
    </xf>
    <xf numFmtId="3" fontId="5" fillId="0" borderId="6" xfId="0" applyNumberFormat="1" applyFont="1" applyFill="1" applyBorder="1" applyAlignment="1">
      <alignment vertical="center"/>
    </xf>
    <xf numFmtId="0" fontId="6" fillId="8" borderId="6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10" fontId="5" fillId="0" borderId="10" xfId="0" applyNumberFormat="1" applyFont="1" applyFill="1" applyBorder="1" applyAlignment="1">
      <alignment vertical="center"/>
    </xf>
    <xf numFmtId="3" fontId="5" fillId="0" borderId="10" xfId="0" applyNumberFormat="1" applyFont="1" applyFill="1" applyBorder="1" applyAlignment="1">
      <alignment vertical="center"/>
    </xf>
    <xf numFmtId="0" fontId="6" fillId="8" borderId="10" xfId="0" applyFont="1" applyFill="1" applyBorder="1" applyAlignment="1">
      <alignment vertical="center"/>
    </xf>
    <xf numFmtId="10" fontId="5" fillId="0" borderId="13" xfId="0" applyNumberFormat="1" applyFont="1" applyBorder="1" applyAlignment="1">
      <alignment vertical="center"/>
    </xf>
    <xf numFmtId="3" fontId="5" fillId="0" borderId="13" xfId="0" applyNumberFormat="1" applyFont="1" applyBorder="1" applyAlignment="1">
      <alignment vertical="center"/>
    </xf>
    <xf numFmtId="0" fontId="6" fillId="8" borderId="13" xfId="0" applyFont="1" applyFill="1" applyBorder="1" applyAlignment="1">
      <alignment vertical="center"/>
    </xf>
    <xf numFmtId="9" fontId="0" fillId="0" borderId="1" xfId="0" applyNumberFormat="1" applyFont="1" applyFill="1" applyBorder="1" applyAlignment="1">
      <alignment vertical="center"/>
    </xf>
    <xf numFmtId="3" fontId="6" fillId="3" borderId="6" xfId="0" applyNumberFormat="1" applyFont="1" applyFill="1" applyBorder="1" applyAlignment="1">
      <alignment vertical="top"/>
    </xf>
    <xf numFmtId="3" fontId="6" fillId="0" borderId="7" xfId="0" applyNumberFormat="1" applyFont="1" applyBorder="1" applyAlignment="1">
      <alignment vertical="top"/>
    </xf>
    <xf numFmtId="3" fontId="6" fillId="0" borderId="6" xfId="0" applyNumberFormat="1" applyFont="1" applyBorder="1" applyAlignment="1">
      <alignment vertical="top"/>
    </xf>
    <xf numFmtId="3" fontId="6" fillId="3" borderId="10" xfId="0" applyNumberFormat="1" applyFont="1" applyFill="1" applyBorder="1" applyAlignment="1">
      <alignment vertical="top"/>
    </xf>
    <xf numFmtId="3" fontId="6" fillId="0" borderId="11" xfId="0" applyNumberFormat="1" applyFont="1" applyBorder="1" applyAlignment="1">
      <alignment vertical="top"/>
    </xf>
    <xf numFmtId="3" fontId="6" fillId="0" borderId="10" xfId="0" applyNumberFormat="1" applyFont="1" applyBorder="1" applyAlignment="1">
      <alignment vertical="top"/>
    </xf>
    <xf numFmtId="3" fontId="6" fillId="3" borderId="13" xfId="0" applyNumberFormat="1" applyFont="1" applyFill="1" applyBorder="1" applyAlignment="1">
      <alignment vertical="top"/>
    </xf>
    <xf numFmtId="0" fontId="0" fillId="0" borderId="1" xfId="0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3" fontId="6" fillId="8" borderId="2" xfId="0" applyNumberFormat="1" applyFont="1" applyFill="1" applyBorder="1" applyAlignment="1">
      <alignment vertical="top"/>
    </xf>
    <xf numFmtId="3" fontId="6" fillId="8" borderId="1" xfId="0" applyNumberFormat="1" applyFont="1" applyFill="1" applyBorder="1" applyAlignment="1">
      <alignment vertical="top"/>
    </xf>
    <xf numFmtId="10" fontId="5" fillId="0" borderId="7" xfId="0" applyNumberFormat="1" applyFont="1" applyBorder="1" applyAlignment="1">
      <alignment vertical="center"/>
    </xf>
    <xf numFmtId="1" fontId="6" fillId="0" borderId="17" xfId="0" applyNumberFormat="1" applyFont="1" applyBorder="1"/>
    <xf numFmtId="3" fontId="5" fillId="0" borderId="7" xfId="0" applyNumberFormat="1" applyFont="1" applyBorder="1" applyAlignment="1">
      <alignment vertical="center"/>
    </xf>
    <xf numFmtId="164" fontId="5" fillId="0" borderId="11" xfId="0" applyNumberFormat="1" applyFont="1" applyFill="1" applyBorder="1" applyAlignment="1">
      <alignment vertical="center"/>
    </xf>
    <xf numFmtId="1" fontId="6" fillId="0" borderId="18" xfId="0" applyNumberFormat="1" applyFont="1" applyBorder="1"/>
    <xf numFmtId="3" fontId="5" fillId="0" borderId="11" xfId="0" applyNumberFormat="1" applyFont="1" applyBorder="1" applyAlignment="1">
      <alignment vertical="center"/>
    </xf>
    <xf numFmtId="3" fontId="5" fillId="0" borderId="12" xfId="0" applyNumberFormat="1" applyFont="1" applyBorder="1" applyAlignment="1">
      <alignment vertical="center"/>
    </xf>
    <xf numFmtId="164" fontId="5" fillId="0" borderId="14" xfId="0" applyNumberFormat="1" applyFont="1" applyFill="1" applyBorder="1" applyAlignment="1">
      <alignment vertical="center"/>
    </xf>
    <xf numFmtId="3" fontId="5" fillId="0" borderId="14" xfId="0" applyNumberFormat="1" applyFont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" fontId="5" fillId="0" borderId="7" xfId="0" applyNumberFormat="1" applyFont="1" applyBorder="1" applyAlignment="1">
      <alignment vertical="center"/>
    </xf>
    <xf numFmtId="1" fontId="5" fillId="0" borderId="11" xfId="0" applyNumberFormat="1" applyFont="1" applyBorder="1" applyAlignment="1">
      <alignment vertical="center"/>
    </xf>
    <xf numFmtId="1" fontId="4" fillId="0" borderId="11" xfId="0" applyNumberFormat="1" applyFont="1" applyBorder="1" applyAlignment="1">
      <alignment vertical="center"/>
    </xf>
    <xf numFmtId="0" fontId="7" fillId="8" borderId="2" xfId="0" applyFont="1" applyFill="1" applyBorder="1" applyAlignment="1">
      <alignment vertical="center"/>
    </xf>
    <xf numFmtId="0" fontId="7" fillId="8" borderId="4" xfId="0" applyFont="1" applyFill="1" applyBorder="1" applyAlignment="1">
      <alignment vertical="center"/>
    </xf>
    <xf numFmtId="1" fontId="7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0" fontId="4" fillId="8" borderId="9" xfId="0" quotePrefix="1" applyFont="1" applyFill="1" applyBorder="1" applyAlignment="1">
      <alignment horizontal="left" vertical="center" indent="1"/>
    </xf>
    <xf numFmtId="0" fontId="4" fillId="8" borderId="12" xfId="0" quotePrefix="1" applyFont="1" applyFill="1" applyBorder="1" applyAlignment="1">
      <alignment horizontal="left" vertical="center" indent="1"/>
    </xf>
    <xf numFmtId="3" fontId="17" fillId="0" borderId="10" xfId="0" applyNumberFormat="1" applyFont="1" applyBorder="1" applyAlignment="1">
      <alignment vertical="center"/>
    </xf>
    <xf numFmtId="3" fontId="23" fillId="3" borderId="0" xfId="0" applyNumberFormat="1" applyFont="1" applyFill="1" applyBorder="1" applyAlignment="1">
      <alignment vertical="center"/>
    </xf>
    <xf numFmtId="0" fontId="4" fillId="8" borderId="12" xfId="0" applyFont="1" applyFill="1" applyBorder="1" applyAlignment="1">
      <alignment horizontal="left" vertical="center" indent="1"/>
    </xf>
    <xf numFmtId="0" fontId="6" fillId="8" borderId="12" xfId="0" quotePrefix="1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8" borderId="12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9" fontId="5" fillId="0" borderId="0" xfId="0" applyNumberFormat="1" applyFont="1" applyBorder="1" applyAlignment="1">
      <alignment vertical="center"/>
    </xf>
    <xf numFmtId="10" fontId="5" fillId="3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indent="1"/>
    </xf>
    <xf numFmtId="10" fontId="5" fillId="3" borderId="6" xfId="0" applyNumberFormat="1" applyFont="1" applyFill="1" applyBorder="1" applyAlignment="1">
      <alignment vertical="center"/>
    </xf>
    <xf numFmtId="1" fontId="5" fillId="0" borderId="6" xfId="0" applyNumberFormat="1" applyFont="1" applyBorder="1" applyAlignment="1">
      <alignment vertical="center"/>
    </xf>
    <xf numFmtId="0" fontId="6" fillId="6" borderId="6" xfId="0" applyFont="1" applyFill="1" applyBorder="1" applyAlignment="1">
      <alignment horizontal="left" vertical="center" indent="1"/>
    </xf>
    <xf numFmtId="10" fontId="5" fillId="3" borderId="13" xfId="0" applyNumberFormat="1" applyFont="1" applyFill="1" applyBorder="1" applyAlignment="1">
      <alignment vertical="center"/>
    </xf>
    <xf numFmtId="1" fontId="17" fillId="0" borderId="13" xfId="0" applyNumberFormat="1" applyFont="1" applyBorder="1" applyAlignment="1">
      <alignment vertical="center"/>
    </xf>
    <xf numFmtId="0" fontId="6" fillId="6" borderId="13" xfId="0" applyFont="1" applyFill="1" applyBorder="1" applyAlignment="1">
      <alignment horizontal="left" vertical="center" indent="1"/>
    </xf>
    <xf numFmtId="1" fontId="5" fillId="6" borderId="1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indent="1"/>
    </xf>
    <xf numFmtId="0" fontId="6" fillId="3" borderId="0" xfId="0" applyFont="1" applyFill="1" applyBorder="1" applyAlignment="1">
      <alignment horizontal="left" vertical="center" indent="1"/>
    </xf>
    <xf numFmtId="1" fontId="6" fillId="0" borderId="1" xfId="0" applyNumberFormat="1" applyFont="1" applyBorder="1" applyAlignment="1">
      <alignment vertical="center"/>
    </xf>
    <xf numFmtId="9" fontId="5" fillId="0" borderId="1" xfId="0" applyNumberFormat="1" applyFont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0" fontId="6" fillId="6" borderId="4" xfId="0" applyFont="1" applyFill="1" applyBorder="1" applyAlignment="1">
      <alignment horizontal="left" vertical="center" indent="1"/>
    </xf>
    <xf numFmtId="49" fontId="24" fillId="6" borderId="6" xfId="0" applyNumberFormat="1" applyFont="1" applyFill="1" applyBorder="1" applyAlignment="1" applyProtection="1">
      <alignment horizontal="left" vertical="center" indent="1"/>
    </xf>
    <xf numFmtId="0" fontId="2" fillId="3" borderId="0" xfId="0" applyFont="1" applyFill="1" applyAlignment="1">
      <alignment vertical="center"/>
    </xf>
    <xf numFmtId="49" fontId="24" fillId="6" borderId="10" xfId="0" applyNumberFormat="1" applyFont="1" applyFill="1" applyBorder="1" applyAlignment="1" applyProtection="1">
      <alignment horizontal="left" vertical="center" indent="1"/>
    </xf>
    <xf numFmtId="49" fontId="24" fillId="6" borderId="13" xfId="0" applyNumberFormat="1" applyFont="1" applyFill="1" applyBorder="1" applyAlignment="1" applyProtection="1">
      <alignment horizontal="left" vertical="center" indent="1"/>
    </xf>
    <xf numFmtId="0" fontId="7" fillId="6" borderId="1" xfId="0" applyFont="1" applyFill="1" applyBorder="1" applyAlignment="1">
      <alignment vertical="center" wrapText="1"/>
    </xf>
    <xf numFmtId="1" fontId="17" fillId="0" borderId="1" xfId="0" applyNumberFormat="1" applyFont="1" applyBorder="1" applyAlignment="1">
      <alignment vertical="center"/>
    </xf>
    <xf numFmtId="0" fontId="6" fillId="6" borderId="12" xfId="0" applyFont="1" applyFill="1" applyBorder="1" applyAlignment="1">
      <alignment horizontal="left" vertical="center" indent="1"/>
    </xf>
    <xf numFmtId="0" fontId="7" fillId="6" borderId="1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4" fontId="26" fillId="0" borderId="0" xfId="1" applyNumberFormat="1" applyFont="1" applyFill="1" applyBorder="1" applyAlignment="1">
      <alignment vertical="center"/>
    </xf>
    <xf numFmtId="10" fontId="5" fillId="0" borderId="0" xfId="1" applyNumberFormat="1" applyFont="1" applyFill="1" applyBorder="1" applyAlignment="1">
      <alignment vertical="center"/>
    </xf>
    <xf numFmtId="1" fontId="26" fillId="0" borderId="8" xfId="0" applyNumberFormat="1" applyFont="1" applyFill="1" applyBorder="1" applyAlignment="1">
      <alignment vertical="center"/>
    </xf>
    <xf numFmtId="0" fontId="26" fillId="0" borderId="8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6" fillId="0" borderId="8" xfId="0" applyFont="1" applyBorder="1" applyAlignment="1">
      <alignment vertical="center"/>
    </xf>
    <xf numFmtId="0" fontId="25" fillId="0" borderId="0" xfId="0" applyFont="1" applyFill="1" applyBorder="1" applyAlignment="1">
      <alignment horizontal="right" vertical="center"/>
    </xf>
    <xf numFmtId="0" fontId="27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26" fillId="0" borderId="0" xfId="0" applyFont="1" applyAlignment="1">
      <alignment vertical="center"/>
    </xf>
    <xf numFmtId="10" fontId="26" fillId="0" borderId="8" xfId="1" applyNumberFormat="1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6" fillId="0" borderId="0" xfId="0" applyFont="1" applyBorder="1" applyAlignment="1">
      <alignment vertical="center"/>
    </xf>
    <xf numFmtId="0" fontId="18" fillId="8" borderId="9" xfId="0" applyFont="1" applyFill="1" applyBorder="1" applyAlignment="1">
      <alignment horizontal="left" vertical="top" wrapText="1"/>
    </xf>
    <xf numFmtId="0" fontId="18" fillId="8" borderId="8" xfId="0" applyFont="1" applyFill="1" applyBorder="1" applyAlignment="1">
      <alignment horizontal="left" vertical="top" wrapText="1"/>
    </xf>
    <xf numFmtId="0" fontId="18" fillId="8" borderId="7" xfId="0" applyFont="1" applyFill="1" applyBorder="1" applyAlignment="1">
      <alignment horizontal="left" vertical="top" wrapText="1"/>
    </xf>
    <xf numFmtId="0" fontId="4" fillId="8" borderId="4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10" fillId="7" borderId="0" xfId="0" applyFont="1" applyFill="1" applyBorder="1" applyAlignment="1">
      <alignment vertical="center"/>
    </xf>
    <xf numFmtId="0" fontId="16" fillId="8" borderId="4" xfId="0" applyFont="1" applyFill="1" applyBorder="1" applyAlignment="1">
      <alignment vertical="center"/>
    </xf>
    <xf numFmtId="0" fontId="16" fillId="8" borderId="3" xfId="0" applyFont="1" applyFill="1" applyBorder="1" applyAlignment="1">
      <alignment vertical="center"/>
    </xf>
    <xf numFmtId="0" fontId="16" fillId="8" borderId="2" xfId="0" applyFont="1" applyFill="1" applyBorder="1" applyAlignment="1">
      <alignment vertical="center"/>
    </xf>
    <xf numFmtId="49" fontId="13" fillId="8" borderId="12" xfId="0" applyNumberFormat="1" applyFont="1" applyFill="1" applyBorder="1" applyAlignment="1">
      <alignment horizontal="left" vertical="center" wrapText="1"/>
    </xf>
    <xf numFmtId="49" fontId="13" fillId="8" borderId="0" xfId="0" applyNumberFormat="1" applyFont="1" applyFill="1" applyBorder="1" applyAlignment="1">
      <alignment horizontal="left" vertical="center" wrapText="1"/>
    </xf>
    <xf numFmtId="49" fontId="13" fillId="8" borderId="11" xfId="0" applyNumberFormat="1" applyFont="1" applyFill="1" applyBorder="1" applyAlignment="1">
      <alignment horizontal="left" vertical="center" wrapText="1"/>
    </xf>
    <xf numFmtId="0" fontId="7" fillId="6" borderId="4" xfId="0" applyFont="1" applyFill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/>
    </xf>
    <xf numFmtId="0" fontId="7" fillId="5" borderId="4" xfId="0" applyFont="1" applyFill="1" applyBorder="1"/>
    <xf numFmtId="0" fontId="7" fillId="5" borderId="3" xfId="0" applyFont="1" applyFill="1" applyBorder="1"/>
    <xf numFmtId="0" fontId="2" fillId="5" borderId="2" xfId="0" applyFont="1" applyFill="1" applyBorder="1"/>
    <xf numFmtId="49" fontId="13" fillId="8" borderId="9" xfId="0" applyNumberFormat="1" applyFont="1" applyFill="1" applyBorder="1" applyAlignment="1">
      <alignment horizontal="left" vertical="center" wrapText="1"/>
    </xf>
    <xf numFmtId="49" fontId="13" fillId="8" borderId="8" xfId="0" applyNumberFormat="1" applyFont="1" applyFill="1" applyBorder="1" applyAlignment="1">
      <alignment horizontal="left" vertical="center" wrapText="1"/>
    </xf>
    <xf numFmtId="49" fontId="13" fillId="8" borderId="7" xfId="0" applyNumberFormat="1" applyFont="1" applyFill="1" applyBorder="1" applyAlignment="1">
      <alignment horizontal="left" vertical="center" wrapText="1"/>
    </xf>
    <xf numFmtId="49" fontId="13" fillId="8" borderId="4" xfId="0" applyNumberFormat="1" applyFont="1" applyFill="1" applyBorder="1" applyAlignment="1">
      <alignment horizontal="left" vertical="center" wrapText="1"/>
    </xf>
    <xf numFmtId="49" fontId="13" fillId="8" borderId="3" xfId="0" applyNumberFormat="1" applyFont="1" applyFill="1" applyBorder="1" applyAlignment="1">
      <alignment horizontal="left" vertical="center" wrapText="1"/>
    </xf>
    <xf numFmtId="49" fontId="13" fillId="8" borderId="2" xfId="0" applyNumberFormat="1" applyFont="1" applyFill="1" applyBorder="1" applyAlignment="1">
      <alignment horizontal="left" vertical="center" wrapText="1"/>
    </xf>
    <xf numFmtId="0" fontId="9" fillId="8" borderId="4" xfId="0" applyFont="1" applyFill="1" applyBorder="1" applyAlignment="1">
      <alignment vertical="center" wrapText="1"/>
    </xf>
    <xf numFmtId="0" fontId="9" fillId="8" borderId="3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0" fontId="9" fillId="8" borderId="4" xfId="0" applyFont="1" applyFill="1" applyBorder="1" applyAlignment="1">
      <alignment vertical="top" wrapText="1"/>
    </xf>
    <xf numFmtId="0" fontId="9" fillId="8" borderId="3" xfId="0" applyFont="1" applyFill="1" applyBorder="1" applyAlignment="1">
      <alignment vertical="top" wrapText="1"/>
    </xf>
    <xf numFmtId="0" fontId="9" fillId="8" borderId="2" xfId="0" applyFont="1" applyFill="1" applyBorder="1" applyAlignment="1">
      <alignment vertical="top" wrapText="1"/>
    </xf>
    <xf numFmtId="0" fontId="18" fillId="8" borderId="12" xfId="0" applyFont="1" applyFill="1" applyBorder="1" applyAlignment="1">
      <alignment horizontal="left" vertical="top" wrapText="1"/>
    </xf>
    <xf numFmtId="0" fontId="18" fillId="8" borderId="0" xfId="0" applyFont="1" applyFill="1" applyBorder="1" applyAlignment="1">
      <alignment horizontal="left" vertical="top" wrapText="1"/>
    </xf>
    <xf numFmtId="0" fontId="18" fillId="8" borderId="11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 wrapText="1"/>
    </xf>
    <xf numFmtId="0" fontId="4" fillId="8" borderId="13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6" xfId="0" applyFont="1" applyFill="1" applyBorder="1" applyAlignment="1">
      <alignment horizontal="center" vertical="center"/>
    </xf>
    <xf numFmtId="0" fontId="5" fillId="8" borderId="13" xfId="0" applyFont="1" applyFill="1" applyBorder="1" applyAlignment="1">
      <alignment horizontal="center" vertical="center" textRotation="90" wrapText="1"/>
    </xf>
    <xf numFmtId="0" fontId="5" fillId="8" borderId="10" xfId="0" applyFont="1" applyFill="1" applyBorder="1" applyAlignment="1">
      <alignment horizontal="center" vertical="center" textRotation="90" wrapText="1"/>
    </xf>
    <xf numFmtId="0" fontId="5" fillId="8" borderId="6" xfId="0" applyFont="1" applyFill="1" applyBorder="1" applyAlignment="1">
      <alignment horizontal="center" vertical="center" textRotation="90" wrapText="1"/>
    </xf>
    <xf numFmtId="0" fontId="0" fillId="0" borderId="4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4" fillId="6" borderId="4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textRotation="48"/>
    </xf>
    <xf numFmtId="0" fontId="4" fillId="8" borderId="4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18" fillId="8" borderId="16" xfId="0" applyFont="1" applyFill="1" applyBorder="1" applyAlignment="1">
      <alignment horizontal="left" vertical="top" wrapText="1"/>
    </xf>
    <xf numFmtId="0" fontId="18" fillId="8" borderId="15" xfId="0" applyFont="1" applyFill="1" applyBorder="1" applyAlignment="1">
      <alignment horizontal="left" vertical="top" wrapText="1"/>
    </xf>
    <xf numFmtId="0" fontId="18" fillId="8" borderId="14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9" fillId="8" borderId="16" xfId="0" applyFont="1" applyFill="1" applyBorder="1" applyAlignment="1">
      <alignment horizontal="left" vertical="center" wrapText="1"/>
    </xf>
    <xf numFmtId="0" fontId="19" fillId="8" borderId="15" xfId="0" applyFont="1" applyFill="1" applyBorder="1" applyAlignment="1">
      <alignment horizontal="left" vertical="center" wrapText="1"/>
    </xf>
    <xf numFmtId="0" fontId="19" fillId="8" borderId="14" xfId="0" applyFont="1" applyFill="1" applyBorder="1" applyAlignment="1">
      <alignment horizontal="left" vertical="center" wrapText="1"/>
    </xf>
    <xf numFmtId="0" fontId="18" fillId="8" borderId="9" xfId="0" applyFont="1" applyFill="1" applyBorder="1" applyAlignment="1">
      <alignment horizontal="left" vertical="center" wrapText="1"/>
    </xf>
    <xf numFmtId="0" fontId="18" fillId="8" borderId="8" xfId="0" applyFont="1" applyFill="1" applyBorder="1" applyAlignment="1">
      <alignment horizontal="left" vertical="center" wrapText="1"/>
    </xf>
    <xf numFmtId="0" fontId="18" fillId="8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textRotation="43"/>
    </xf>
    <xf numFmtId="0" fontId="6" fillId="8" borderId="12" xfId="0" applyFont="1" applyFill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17" fillId="8" borderId="14" xfId="0" applyFont="1" applyFill="1" applyBorder="1" applyAlignment="1">
      <alignment horizontal="center" vertical="center" textRotation="90" wrapText="1"/>
    </xf>
    <xf numFmtId="0" fontId="17" fillId="8" borderId="11" xfId="0" applyFont="1" applyFill="1" applyBorder="1" applyAlignment="1">
      <alignment horizontal="center" vertical="center" textRotation="90" wrapText="1"/>
    </xf>
    <xf numFmtId="0" fontId="17" fillId="8" borderId="13" xfId="0" applyFont="1" applyFill="1" applyBorder="1" applyAlignment="1">
      <alignment horizontal="center" vertical="center" textRotation="90"/>
    </xf>
    <xf numFmtId="0" fontId="17" fillId="8" borderId="10" xfId="0" applyFont="1" applyFill="1" applyBorder="1" applyAlignment="1">
      <alignment horizontal="center" vertical="center" textRotation="90"/>
    </xf>
    <xf numFmtId="0" fontId="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8" borderId="16" xfId="0" applyFont="1" applyFill="1" applyBorder="1" applyAlignment="1">
      <alignment horizontal="left" vertical="center"/>
    </xf>
    <xf numFmtId="0" fontId="4" fillId="8" borderId="4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4" fillId="8" borderId="16" xfId="0" applyFont="1" applyFill="1" applyBorder="1" applyAlignment="1">
      <alignment vertical="center" wrapText="1"/>
    </xf>
    <xf numFmtId="0" fontId="4" fillId="8" borderId="12" xfId="0" applyFont="1" applyFill="1" applyBorder="1" applyAlignment="1">
      <alignment vertical="center"/>
    </xf>
    <xf numFmtId="0" fontId="5" fillId="8" borderId="13" xfId="0" applyFont="1" applyFill="1" applyBorder="1" applyAlignment="1">
      <alignment horizontal="center" vertical="center" textRotation="43"/>
    </xf>
    <xf numFmtId="0" fontId="5" fillId="8" borderId="10" xfId="0" applyFont="1" applyFill="1" applyBorder="1" applyAlignment="1">
      <alignment horizontal="center" vertical="center" textRotation="43"/>
    </xf>
    <xf numFmtId="0" fontId="6" fillId="8" borderId="9" xfId="0" applyFont="1" applyFill="1" applyBorder="1" applyAlignment="1">
      <alignment vertical="center" wrapText="1"/>
    </xf>
    <xf numFmtId="0" fontId="6" fillId="8" borderId="8" xfId="0" applyFont="1" applyFill="1" applyBorder="1" applyAlignment="1">
      <alignment vertical="center" wrapText="1"/>
    </xf>
    <xf numFmtId="0" fontId="5" fillId="8" borderId="16" xfId="0" applyFont="1" applyFill="1" applyBorder="1" applyAlignment="1">
      <alignment horizontal="center" vertical="center" textRotation="50"/>
    </xf>
    <xf numFmtId="0" fontId="5" fillId="8" borderId="14" xfId="0" applyFont="1" applyFill="1" applyBorder="1" applyAlignment="1">
      <alignment horizontal="center" vertical="center" textRotation="50"/>
    </xf>
    <xf numFmtId="0" fontId="5" fillId="8" borderId="9" xfId="0" applyFont="1" applyFill="1" applyBorder="1" applyAlignment="1">
      <alignment horizontal="center" vertical="center" textRotation="50"/>
    </xf>
    <xf numFmtId="0" fontId="5" fillId="8" borderId="7" xfId="0" applyFont="1" applyFill="1" applyBorder="1" applyAlignment="1">
      <alignment horizontal="center" vertical="center" textRotation="50"/>
    </xf>
    <xf numFmtId="0" fontId="5" fillId="8" borderId="13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4" fillId="8" borderId="16" xfId="0" applyFont="1" applyFill="1" applyBorder="1" applyAlignment="1">
      <alignment horizontal="left" vertical="center" wrapText="1"/>
    </xf>
    <xf numFmtId="0" fontId="4" fillId="8" borderId="9" xfId="0" applyFont="1" applyFill="1" applyBorder="1" applyAlignment="1">
      <alignment horizontal="left" vertical="center" wrapText="1"/>
    </xf>
    <xf numFmtId="0" fontId="17" fillId="8" borderId="13" xfId="0" applyFont="1" applyFill="1" applyBorder="1" applyAlignment="1">
      <alignment horizontal="center" vertical="center" textRotation="90" wrapText="1"/>
    </xf>
    <xf numFmtId="0" fontId="17" fillId="8" borderId="6" xfId="0" applyFont="1" applyFill="1" applyBorder="1" applyAlignment="1">
      <alignment horizontal="center" vertical="center" textRotation="90" wrapText="1"/>
    </xf>
    <xf numFmtId="0" fontId="17" fillId="8" borderId="7" xfId="0" applyFont="1" applyFill="1" applyBorder="1" applyAlignment="1">
      <alignment horizontal="center" vertical="center" textRotation="90" wrapText="1"/>
    </xf>
    <xf numFmtId="0" fontId="17" fillId="8" borderId="10" xfId="0" applyFont="1" applyFill="1" applyBorder="1" applyAlignment="1">
      <alignment horizontal="center" vertical="center" textRotation="90" wrapText="1"/>
    </xf>
    <xf numFmtId="0" fontId="6" fillId="8" borderId="12" xfId="0" applyFont="1" applyFill="1" applyBorder="1" applyAlignment="1">
      <alignment vertical="center" wrapText="1"/>
    </xf>
    <xf numFmtId="0" fontId="6" fillId="8" borderId="0" xfId="0" applyFont="1" applyFill="1" applyBorder="1" applyAlignment="1">
      <alignment vertical="center" wrapText="1"/>
    </xf>
    <xf numFmtId="2" fontId="26" fillId="0" borderId="0" xfId="0" applyNumberFormat="1" applyFont="1" applyFill="1" applyBorder="1" applyAlignment="1">
      <alignment horizontal="center" vertical="center"/>
    </xf>
    <xf numFmtId="1" fontId="26" fillId="0" borderId="0" xfId="0" applyNumberFormat="1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10" fontId="26" fillId="0" borderId="0" xfId="0" applyNumberFormat="1" applyFont="1" applyFill="1" applyBorder="1" applyAlignment="1">
      <alignment horizontal="right" vertical="center"/>
    </xf>
    <xf numFmtId="10" fontId="26" fillId="7" borderId="8" xfId="0" applyNumberFormat="1" applyFont="1" applyFill="1" applyBorder="1" applyAlignment="1">
      <alignment horizontal="center" vertical="center"/>
    </xf>
    <xf numFmtId="0" fontId="10" fillId="7" borderId="5" xfId="0" applyFont="1" applyFill="1" applyBorder="1" applyAlignment="1">
      <alignment vertical="center"/>
    </xf>
    <xf numFmtId="0" fontId="6" fillId="8" borderId="1" xfId="0" applyFont="1" applyFill="1" applyBorder="1" applyAlignment="1">
      <alignment horizontal="center" vertical="center" wrapText="1"/>
    </xf>
    <xf numFmtId="0" fontId="7" fillId="8" borderId="4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left" vertical="center" wrapText="1"/>
    </xf>
    <xf numFmtId="0" fontId="7" fillId="8" borderId="2" xfId="0" applyFont="1" applyFill="1" applyBorder="1" applyAlignment="1">
      <alignment horizontal="left" vertical="center" wrapText="1"/>
    </xf>
    <xf numFmtId="0" fontId="6" fillId="8" borderId="12" xfId="0" applyFont="1" applyFill="1" applyBorder="1" applyAlignment="1">
      <alignment vertical="center"/>
    </xf>
    <xf numFmtId="0" fontId="6" fillId="8" borderId="0" xfId="0" applyFont="1" applyFill="1" applyBorder="1" applyAlignment="1">
      <alignment vertical="center"/>
    </xf>
    <xf numFmtId="0" fontId="6" fillId="8" borderId="0" xfId="0" applyFont="1" applyFill="1" applyBorder="1" applyAlignment="1">
      <alignment horizontal="left" vertical="center"/>
    </xf>
    <xf numFmtId="0" fontId="0" fillId="8" borderId="0" xfId="0" applyFont="1" applyFill="1" applyBorder="1" applyAlignment="1">
      <alignment horizontal="left" vertical="center"/>
    </xf>
    <xf numFmtId="0" fontId="6" fillId="8" borderId="9" xfId="0" applyFont="1" applyFill="1" applyBorder="1" applyAlignment="1">
      <alignment horizontal="left" vertical="center"/>
    </xf>
    <xf numFmtId="0" fontId="0" fillId="8" borderId="8" xfId="0" applyFont="1" applyFill="1" applyBorder="1" applyAlignment="1">
      <alignment horizontal="left" vertical="center"/>
    </xf>
    <xf numFmtId="0" fontId="22" fillId="8" borderId="4" xfId="0" applyFont="1" applyFill="1" applyBorder="1" applyAlignment="1">
      <alignment horizontal="left" vertical="center" wrapText="1"/>
    </xf>
    <xf numFmtId="0" fontId="22" fillId="8" borderId="3" xfId="0" applyFont="1" applyFill="1" applyBorder="1" applyAlignment="1">
      <alignment horizontal="left" vertical="center" wrapText="1"/>
    </xf>
    <xf numFmtId="0" fontId="22" fillId="8" borderId="2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166" fontId="26" fillId="7" borderId="8" xfId="0" applyNumberFormat="1" applyFont="1" applyFill="1" applyBorder="1" applyAlignment="1">
      <alignment vertical="center"/>
    </xf>
    <xf numFmtId="10" fontId="26" fillId="7" borderId="8" xfId="0" applyNumberFormat="1" applyFont="1" applyFill="1" applyBorder="1" applyAlignment="1">
      <alignment vertical="center"/>
    </xf>
    <xf numFmtId="166" fontId="26" fillId="7" borderId="8" xfId="0" applyNumberFormat="1" applyFont="1" applyFill="1" applyBorder="1" applyAlignment="1">
      <alignment horizontal="center" vertical="center"/>
    </xf>
    <xf numFmtId="166" fontId="26" fillId="7" borderId="7" xfId="0" applyNumberFormat="1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26" fillId="7" borderId="8" xfId="0" applyNumberFormat="1" applyFont="1" applyFill="1" applyBorder="1" applyAlignment="1">
      <alignment horizontal="center" vertical="center"/>
    </xf>
    <xf numFmtId="1" fontId="26" fillId="7" borderId="8" xfId="0" applyNumberFormat="1" applyFont="1" applyFill="1" applyBorder="1" applyAlignment="1">
      <alignment vertical="center"/>
    </xf>
    <xf numFmtId="165" fontId="26" fillId="7" borderId="8" xfId="0" applyNumberFormat="1" applyFont="1" applyFill="1" applyBorder="1" applyAlignment="1">
      <alignment horizontal="center" vertical="center"/>
    </xf>
    <xf numFmtId="0" fontId="31" fillId="0" borderId="19" xfId="0" applyFont="1" applyFill="1" applyBorder="1" applyAlignment="1">
      <alignment horizontal="right" vertical="center" wrapText="1"/>
    </xf>
    <xf numFmtId="0" fontId="31" fillId="0" borderId="0" xfId="0" applyFont="1" applyFill="1" applyBorder="1" applyAlignment="1">
      <alignment horizontal="right" vertical="center" wrapText="1"/>
    </xf>
    <xf numFmtId="0" fontId="31" fillId="0" borderId="5" xfId="0" applyFont="1" applyFill="1" applyBorder="1" applyAlignment="1">
      <alignment horizontal="right" vertical="center" wrapText="1"/>
    </xf>
    <xf numFmtId="0" fontId="29" fillId="7" borderId="19" xfId="0" applyFont="1" applyFill="1" applyBorder="1" applyAlignment="1">
      <alignment horizontal="left" vertical="center" wrapText="1" indent="1"/>
    </xf>
    <xf numFmtId="0" fontId="29" fillId="7" borderId="0" xfId="0" applyFont="1" applyFill="1" applyBorder="1" applyAlignment="1">
      <alignment horizontal="left" vertical="center" wrapText="1" indent="1"/>
    </xf>
    <xf numFmtId="0" fontId="30" fillId="0" borderId="19" xfId="0" applyFont="1" applyFill="1" applyBorder="1" applyAlignment="1">
      <alignment horizontal="right" vertical="center" indent="1"/>
    </xf>
    <xf numFmtId="0" fontId="30" fillId="0" borderId="0" xfId="0" applyFont="1" applyFill="1" applyBorder="1" applyAlignment="1">
      <alignment horizontal="right" vertical="center" indent="1"/>
    </xf>
    <xf numFmtId="0" fontId="30" fillId="0" borderId="5" xfId="0" applyFont="1" applyFill="1" applyBorder="1" applyAlignment="1">
      <alignment horizontal="right" vertical="center" indent="1"/>
    </xf>
    <xf numFmtId="0" fontId="29" fillId="7" borderId="19" xfId="0" applyFont="1" applyFill="1" applyBorder="1" applyAlignment="1">
      <alignment horizontal="right" vertical="center" indent="1"/>
    </xf>
    <xf numFmtId="0" fontId="29" fillId="7" borderId="0" xfId="0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horizontal="center" vertical="center"/>
    </xf>
    <xf numFmtId="166" fontId="26" fillId="7" borderId="9" xfId="0" applyNumberFormat="1" applyFont="1" applyFill="1" applyBorder="1" applyAlignment="1">
      <alignment horizontal="center" vertical="center"/>
    </xf>
    <xf numFmtId="164" fontId="26" fillId="7" borderId="8" xfId="1" applyNumberFormat="1" applyFont="1" applyFill="1" applyBorder="1" applyAlignment="1">
      <alignment horizontal="center" vertical="center"/>
    </xf>
    <xf numFmtId="9" fontId="26" fillId="7" borderId="8" xfId="0" applyNumberFormat="1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HopFac!$B$42:$C$42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HopFac!$A$43:$A$48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HopFac!$B$43:$B$48</c:f>
              <c:numCache>
                <c:formatCode>#,##0</c:formatCode>
                <c:ptCount val="6"/>
                <c:pt idx="0">
                  <c:v>1459.3954180000001</c:v>
                </c:pt>
                <c:pt idx="1">
                  <c:v>7070.9751339999993</c:v>
                </c:pt>
                <c:pt idx="2">
                  <c:v>2476.4969380000002</c:v>
                </c:pt>
                <c:pt idx="3">
                  <c:v>1078.4701580000001</c:v>
                </c:pt>
                <c:pt idx="4">
                  <c:v>576.15263800000002</c:v>
                </c:pt>
                <c:pt idx="5">
                  <c:v>306.62612000000001</c:v>
                </c:pt>
              </c:numCache>
            </c:numRef>
          </c:val>
        </c:ser>
        <c:ser>
          <c:idx val="2"/>
          <c:order val="1"/>
          <c:tx>
            <c:strRef>
              <c:f>HopFac!$D$42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HopFac!$A$43:$A$48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HopFac!$D$43:$D$48</c:f>
              <c:numCache>
                <c:formatCode>#,##0</c:formatCode>
                <c:ptCount val="6"/>
                <c:pt idx="0">
                  <c:v>1425.9708449999998</c:v>
                </c:pt>
                <c:pt idx="1">
                  <c:v>8319.2133780000004</c:v>
                </c:pt>
                <c:pt idx="2">
                  <c:v>2318.1047370000001</c:v>
                </c:pt>
                <c:pt idx="3">
                  <c:v>1369.2380240000002</c:v>
                </c:pt>
                <c:pt idx="4">
                  <c:v>723.21902999999998</c:v>
                </c:pt>
                <c:pt idx="5">
                  <c:v>601.89848599999993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HopFac!$G$43:$G$48</c:f>
              <c:numCache>
                <c:formatCode>0.00%</c:formatCode>
                <c:ptCount val="6"/>
                <c:pt idx="0">
                  <c:v>0.10406806409325961</c:v>
                </c:pt>
                <c:pt idx="1">
                  <c:v>0.55508624503320603</c:v>
                </c:pt>
                <c:pt idx="2">
                  <c:v>0.17292948933864688</c:v>
                </c:pt>
                <c:pt idx="3">
                  <c:v>8.828281360062884E-2</c:v>
                </c:pt>
                <c:pt idx="4">
                  <c:v>4.6865140055319783E-2</c:v>
                </c:pt>
                <c:pt idx="5">
                  <c:v>3.2768247878938839E-2</c:v>
                </c:pt>
              </c:numCache>
            </c:numRef>
          </c:val>
        </c:ser>
        <c:dLbls>
          <c:showVal val="1"/>
        </c:dLbls>
        <c:gapWidth val="55"/>
        <c:overlap val="100"/>
        <c:axId val="82959360"/>
        <c:axId val="94442240"/>
      </c:barChart>
      <c:catAx>
        <c:axId val="82959360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4442240"/>
        <c:crosses val="autoZero"/>
        <c:auto val="1"/>
        <c:lblAlgn val="ctr"/>
        <c:lblOffset val="100"/>
      </c:catAx>
      <c:valAx>
        <c:axId val="94442240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82959360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HopFac!$A$240:$A$244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HopFac!$C$240:$C$244</c:f>
              <c:numCache>
                <c:formatCode>0%</c:formatCode>
                <c:ptCount val="5"/>
                <c:pt idx="0">
                  <c:v>0.40776862529988206</c:v>
                </c:pt>
                <c:pt idx="1">
                  <c:v>0.23335629175418057</c:v>
                </c:pt>
                <c:pt idx="2">
                  <c:v>0.15985326796942326</c:v>
                </c:pt>
                <c:pt idx="3">
                  <c:v>0.12056151023741279</c:v>
                </c:pt>
                <c:pt idx="4">
                  <c:v>7.8460304739101233E-2</c:v>
                </c:pt>
              </c:numCache>
            </c:numRef>
          </c:val>
        </c:ser>
        <c:dLbls/>
        <c:gapWidth val="50"/>
        <c:axId val="126355328"/>
        <c:axId val="126356864"/>
      </c:barChart>
      <c:catAx>
        <c:axId val="126355328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6356864"/>
        <c:crosses val="autoZero"/>
        <c:auto val="1"/>
        <c:lblAlgn val="ctr"/>
        <c:lblOffset val="100"/>
      </c:catAx>
      <c:valAx>
        <c:axId val="126356864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635532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HopFac!$H$286:$L$288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HopFac!$N$286:$N$288</c:f>
              <c:numCache>
                <c:formatCode>0.00%</c:formatCode>
                <c:ptCount val="3"/>
                <c:pt idx="0">
                  <c:v>0.28306011730027175</c:v>
                </c:pt>
                <c:pt idx="1">
                  <c:v>0.5559092053200464</c:v>
                </c:pt>
                <c:pt idx="2">
                  <c:v>0.16103067758560649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HopFac!$A$168:$B$173</c:f>
              <c:multiLvlStrCache>
                <c:ptCount val="6"/>
                <c:lvl>
                  <c:pt idx="0">
                    <c:v>H</c:v>
                  </c:pt>
                  <c:pt idx="1">
                    <c:v>F</c:v>
                  </c:pt>
                  <c:pt idx="2">
                    <c:v>H</c:v>
                  </c:pt>
                  <c:pt idx="3">
                    <c:v>F</c:v>
                  </c:pt>
                  <c:pt idx="4">
                    <c:v>H</c:v>
                  </c:pt>
                  <c:pt idx="5">
                    <c:v>F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HopFac!$C$168:$C$173</c:f>
              <c:numCache>
                <c:formatCode>#,##0</c:formatCode>
                <c:ptCount val="6"/>
                <c:pt idx="0">
                  <c:v>247</c:v>
                </c:pt>
                <c:pt idx="1">
                  <c:v>248</c:v>
                </c:pt>
                <c:pt idx="2">
                  <c:v>917</c:v>
                </c:pt>
                <c:pt idx="3">
                  <c:v>757</c:v>
                </c:pt>
                <c:pt idx="4">
                  <c:v>110</c:v>
                </c:pt>
                <c:pt idx="5">
                  <c:v>97</c:v>
                </c:pt>
              </c:numCache>
            </c:numRef>
          </c:val>
        </c:ser>
        <c:dLbls/>
        <c:gapWidth val="50"/>
        <c:axId val="126200064"/>
        <c:axId val="126218240"/>
      </c:barChart>
      <c:catAx>
        <c:axId val="126200064"/>
        <c:scaling>
          <c:orientation val="minMax"/>
        </c:scaling>
        <c:axPos val="b"/>
        <c:majorGridlines/>
        <c:tickLblPos val="nextTo"/>
        <c:crossAx val="126218240"/>
        <c:crosses val="autoZero"/>
        <c:auto val="1"/>
        <c:lblAlgn val="ctr"/>
        <c:lblOffset val="100"/>
      </c:catAx>
      <c:valAx>
        <c:axId val="126218240"/>
        <c:scaling>
          <c:orientation val="minMax"/>
        </c:scaling>
        <c:axPos val="l"/>
        <c:majorGridlines/>
        <c:numFmt formatCode="#,##0" sourceLinked="1"/>
        <c:tickLblPos val="nextTo"/>
        <c:crossAx val="126200064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HopFac!$A$179:$A$183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HopFac!$C$179:$C$183</c:f>
              <c:numCache>
                <c:formatCode>#,##0</c:formatCode>
                <c:ptCount val="5"/>
                <c:pt idx="0">
                  <c:v>137</c:v>
                </c:pt>
                <c:pt idx="1">
                  <c:v>121</c:v>
                </c:pt>
                <c:pt idx="2">
                  <c:v>578</c:v>
                </c:pt>
                <c:pt idx="3">
                  <c:v>492</c:v>
                </c:pt>
                <c:pt idx="4">
                  <c:v>1042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HopFac!$A$186:$A$190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HopFac!$D$186:$D$190</c:f>
              <c:numCache>
                <c:formatCode>#,##0</c:formatCode>
                <c:ptCount val="5"/>
                <c:pt idx="0">
                  <c:v>145</c:v>
                </c:pt>
                <c:pt idx="1">
                  <c:v>197</c:v>
                </c:pt>
                <c:pt idx="2">
                  <c:v>401</c:v>
                </c:pt>
                <c:pt idx="3">
                  <c:v>1109</c:v>
                </c:pt>
                <c:pt idx="4">
                  <c:v>500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HopFac!$L$236:$M$236</c:f>
              <c:numCache>
                <c:formatCode>0%</c:formatCode>
                <c:ptCount val="2"/>
                <c:pt idx="0">
                  <c:v>8.9110477602206126E-2</c:v>
                </c:pt>
                <c:pt idx="1">
                  <c:v>0.91088952239779386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HopFac!$A$216:$A$220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HopFac!$B$216:$B$220</c:f>
              <c:numCache>
                <c:formatCode>#,##0</c:formatCode>
                <c:ptCount val="5"/>
                <c:pt idx="0">
                  <c:v>159</c:v>
                </c:pt>
                <c:pt idx="1">
                  <c:v>171</c:v>
                </c:pt>
                <c:pt idx="2">
                  <c:v>325</c:v>
                </c:pt>
                <c:pt idx="3">
                  <c:v>303</c:v>
                </c:pt>
                <c:pt idx="4">
                  <c:v>391</c:v>
                </c:pt>
              </c:numCache>
            </c:numRef>
          </c:val>
        </c:ser>
        <c:dLbls/>
        <c:marker val="1"/>
        <c:axId val="126581376"/>
        <c:axId val="126587264"/>
      </c:lineChart>
      <c:catAx>
        <c:axId val="126581376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26587264"/>
        <c:crosses val="autoZero"/>
        <c:auto val="1"/>
        <c:lblAlgn val="ctr"/>
        <c:lblOffset val="100"/>
      </c:catAx>
      <c:valAx>
        <c:axId val="126587264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126581376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HopFac!$F$315:$F$317</c:f>
              <c:strCache>
                <c:ptCount val="1"/>
                <c:pt idx="0">
                  <c:v>750 296 19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HopFac!$A$315:$E$317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HopFac!$F$315:$F$317</c:f>
              <c:numCache>
                <c:formatCode>#,##0</c:formatCode>
                <c:ptCount val="3"/>
                <c:pt idx="0">
                  <c:v>750</c:v>
                </c:pt>
                <c:pt idx="1">
                  <c:v>296</c:v>
                </c:pt>
                <c:pt idx="2">
                  <c:v>19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HopFac!$D$212:$E$212</c:f>
              <c:numCache>
                <c:formatCode>0%</c:formatCode>
                <c:ptCount val="2"/>
                <c:pt idx="0">
                  <c:v>9.8651883583217845E-2</c:v>
                </c:pt>
                <c:pt idx="1">
                  <c:v>0.90134811641678214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HopFac!$D$149:$E$149</c:f>
              <c:numCache>
                <c:formatCode>0.00%</c:formatCode>
                <c:ptCount val="2"/>
                <c:pt idx="0" formatCode="0%">
                  <c:v>0.15694285875852249</c:v>
                </c:pt>
                <c:pt idx="1">
                  <c:v>0.84305714124147757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HopFac!$B$51:$C$51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HopFac!$A$52:$A$59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HopFac!$B$52:$B$59</c:f>
              <c:numCache>
                <c:formatCode>#,##0</c:formatCode>
                <c:ptCount val="8"/>
                <c:pt idx="0">
                  <c:v>0</c:v>
                </c:pt>
                <c:pt idx="1">
                  <c:v>278.07861500000001</c:v>
                </c:pt>
                <c:pt idx="2">
                  <c:v>1543.5661259999999</c:v>
                </c:pt>
                <c:pt idx="3">
                  <c:v>1724.7261680000001</c:v>
                </c:pt>
                <c:pt idx="4">
                  <c:v>1064.660157</c:v>
                </c:pt>
                <c:pt idx="5">
                  <c:v>1144.6666630000002</c:v>
                </c:pt>
                <c:pt idx="6">
                  <c:v>734.64833400000009</c:v>
                </c:pt>
                <c:pt idx="7">
                  <c:v>4993.3749100000005</c:v>
                </c:pt>
              </c:numCache>
            </c:numRef>
          </c:val>
        </c:ser>
        <c:ser>
          <c:idx val="2"/>
          <c:order val="1"/>
          <c:tx>
            <c:strRef>
              <c:f>HopFac!$D$51:$E$51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HopFac!$A$52:$A$59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HopFac!$D$52:$D$59</c:f>
              <c:numCache>
                <c:formatCode>#,##0</c:formatCode>
                <c:ptCount val="8"/>
                <c:pt idx="0">
                  <c:v>0</c:v>
                </c:pt>
                <c:pt idx="1">
                  <c:v>106.316765</c:v>
                </c:pt>
                <c:pt idx="2">
                  <c:v>1225.8198990000001</c:v>
                </c:pt>
                <c:pt idx="3">
                  <c:v>2078.476815</c:v>
                </c:pt>
                <c:pt idx="4">
                  <c:v>2307.9052160000001</c:v>
                </c:pt>
                <c:pt idx="5">
                  <c:v>260.05800300000004</c:v>
                </c:pt>
                <c:pt idx="6">
                  <c:v>1081.447359</c:v>
                </c:pt>
                <c:pt idx="7">
                  <c:v>6280.6496029999998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HopFac!$A$52:$A$59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HopFac!$G$52:$G$59</c:f>
              <c:numCache>
                <c:formatCode>0.00%</c:formatCode>
                <c:ptCount val="8"/>
                <c:pt idx="0">
                  <c:v>0</c:v>
                </c:pt>
                <c:pt idx="1">
                  <c:v>1.5484582229812317E-2</c:v>
                </c:pt>
                <c:pt idx="2">
                  <c:v>0.11155905575713621</c:v>
                </c:pt>
                <c:pt idx="3">
                  <c:v>0.15320425892457654</c:v>
                </c:pt>
                <c:pt idx="4">
                  <c:v>0.13585690297223693</c:v>
                </c:pt>
                <c:pt idx="5">
                  <c:v>5.6586462097756335E-2</c:v>
                </c:pt>
                <c:pt idx="6">
                  <c:v>7.315770313229697E-2</c:v>
                </c:pt>
                <c:pt idx="7">
                  <c:v>0.45415103488618475</c:v>
                </c:pt>
              </c:numCache>
            </c:numRef>
          </c:val>
        </c:ser>
        <c:dLbls>
          <c:showVal val="1"/>
        </c:dLbls>
        <c:gapWidth val="55"/>
        <c:overlap val="100"/>
        <c:axId val="94476928"/>
        <c:axId val="94486912"/>
      </c:barChart>
      <c:catAx>
        <c:axId val="94476928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4486912"/>
        <c:crosses val="autoZero"/>
        <c:auto val="1"/>
        <c:lblAlgn val="ctr"/>
        <c:lblOffset val="100"/>
      </c:catAx>
      <c:valAx>
        <c:axId val="94486912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4476928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HopFac!$A$251:$A$254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HopFac!$B$251:$B$254</c:f>
              <c:numCache>
                <c:formatCode>0</c:formatCode>
                <c:ptCount val="4"/>
                <c:pt idx="0">
                  <c:v>5603.3577420000001</c:v>
                </c:pt>
                <c:pt idx="1">
                  <c:v>5268.3047690000003</c:v>
                </c:pt>
                <c:pt idx="2">
                  <c:v>2056.1419969999997</c:v>
                </c:pt>
                <c:pt idx="3">
                  <c:v>1640.6350580000001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Lit>
              <c:ptCount val="2"/>
              <c:pt idx="0">
                <c:v>MONTPELLIER</c:v>
              </c:pt>
              <c:pt idx="1">
                <c:v>Hors MONTPELLIER</c:v>
              </c:pt>
            </c:strLit>
          </c:cat>
          <c:val>
            <c:numRef>
              <c:f>HopFac!$E$265:$E$266</c:f>
              <c:numCache>
                <c:formatCode>0%</c:formatCode>
                <c:ptCount val="2"/>
                <c:pt idx="0">
                  <c:v>0.57711812383973626</c:v>
                </c:pt>
                <c:pt idx="1">
                  <c:v>0.42288187616026379</c:v>
                </c:pt>
              </c:numCache>
            </c:numRef>
          </c:val>
        </c:ser>
        <c:dLbls/>
        <c:firstSliceAng val="0"/>
      </c:pieChart>
    </c:plotArea>
    <c:legend>
      <c:legendPos val="t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Pr>
        <a:bodyPr/>
        <a:lstStyle/>
        <a:p>
          <a:pPr>
            <a:defRPr sz="9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v>Niveau de diplôme dans la population non scolarisée 15 ans et plus</c:v>
          </c:tx>
          <c:dLbls>
            <c:showVal val="1"/>
            <c:showCatName val="1"/>
            <c:separator>
</c:separator>
            <c:showLeaderLines val="1"/>
          </c:dLbls>
          <c:cat>
            <c:strLit>
              <c:ptCount val="7"/>
              <c:pt idx="0">
                <c:v>Sans diplôme</c:v>
              </c:pt>
              <c:pt idx="1">
                <c:v>CEP</c:v>
              </c:pt>
              <c:pt idx="2">
                <c:v>BEPC</c:v>
              </c:pt>
              <c:pt idx="3">
                <c:v>CAP-BEP </c:v>
              </c:pt>
              <c:pt idx="4">
                <c:v>BAC-BP </c:v>
              </c:pt>
              <c:pt idx="5">
                <c:v>BAC+2 </c:v>
              </c:pt>
              <c:pt idx="6">
                <c:v>&gt; BAC+2</c:v>
              </c:pt>
            </c:strLit>
          </c:cat>
          <c:val>
            <c:numRef>
              <c:f>HopFac!$G$116:$G$122</c:f>
              <c:numCache>
                <c:formatCode>0%</c:formatCode>
                <c:ptCount val="7"/>
                <c:pt idx="0">
                  <c:v>9.6333853354134164E-2</c:v>
                </c:pt>
                <c:pt idx="1">
                  <c:v>2.7457098283931357E-2</c:v>
                </c:pt>
                <c:pt idx="2">
                  <c:v>4.762423861154446E-2</c:v>
                </c:pt>
                <c:pt idx="3">
                  <c:v>0.1273517911076443</c:v>
                </c:pt>
                <c:pt idx="4">
                  <c:v>0.1891662815912637</c:v>
                </c:pt>
                <c:pt idx="5">
                  <c:v>0.19732348213728546</c:v>
                </c:pt>
                <c:pt idx="6">
                  <c:v>0.31476459664586587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cat>
            <c:strRef>
              <c:f>HopFac!$A$146:$A$149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HopFac!$D$146:$D$149</c:f>
              <c:numCache>
                <c:formatCode>0%</c:formatCode>
                <c:ptCount val="4"/>
                <c:pt idx="0">
                  <c:v>0.21227816950874065</c:v>
                </c:pt>
                <c:pt idx="1">
                  <c:v>0.14539747374922299</c:v>
                </c:pt>
                <c:pt idx="2">
                  <c:v>8.4647838843855405E-2</c:v>
                </c:pt>
                <c:pt idx="3">
                  <c:v>0.15694285875852249</c:v>
                </c:pt>
              </c:numCache>
            </c:numRef>
          </c:val>
        </c:ser>
        <c:dLbls>
          <c:showVal val="1"/>
        </c:dLbls>
        <c:marker val="1"/>
        <c:axId val="127787392"/>
        <c:axId val="127788928"/>
      </c:lineChart>
      <c:catAx>
        <c:axId val="127787392"/>
        <c:scaling>
          <c:orientation val="minMax"/>
        </c:scaling>
        <c:axPos val="b"/>
        <c:majorGridlines/>
        <c:majorTickMark val="none"/>
        <c:tickLblPos val="nextTo"/>
        <c:crossAx val="127788928"/>
        <c:crosses val="autoZero"/>
        <c:auto val="1"/>
        <c:lblAlgn val="ctr"/>
        <c:lblOffset val="100"/>
      </c:catAx>
      <c:valAx>
        <c:axId val="127788928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27787392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HopFac!$G$76:$G$79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HopFac!$I$76:$I$79</c:f>
              <c:numCache>
                <c:formatCode>#,##0</c:formatCode>
                <c:ptCount val="4"/>
                <c:pt idx="0">
                  <c:v>5106.0174099999995</c:v>
                </c:pt>
                <c:pt idx="1">
                  <c:v>3095.7821890000005</c:v>
                </c:pt>
                <c:pt idx="2">
                  <c:v>625.72111599999994</c:v>
                </c:pt>
                <c:pt idx="3">
                  <c:v>151.50110800000002</c:v>
                </c:pt>
              </c:numCache>
            </c:numRef>
          </c:val>
        </c:ser>
        <c:dLbls/>
        <c:gapWidth val="40"/>
        <c:axId val="126042880"/>
        <c:axId val="126044416"/>
      </c:barChart>
      <c:catAx>
        <c:axId val="126042880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6044416"/>
        <c:crosses val="autoZero"/>
        <c:auto val="1"/>
        <c:lblAlgn val="ctr"/>
        <c:lblOffset val="100"/>
      </c:catAx>
      <c:valAx>
        <c:axId val="126044416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6042880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HopFac!$G$70:$G$73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HopFac!$H$70:$H$73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HopFac!$G$70:$G$73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HopFac!$I$70:$I$73</c:f>
              <c:numCache>
                <c:formatCode>#,##0</c:formatCode>
                <c:ptCount val="4"/>
                <c:pt idx="0">
                  <c:v>4351.8530910000009</c:v>
                </c:pt>
                <c:pt idx="1">
                  <c:v>18497.998682000001</c:v>
                </c:pt>
                <c:pt idx="2">
                  <c:v>676.40091700000005</c:v>
                </c:pt>
                <c:pt idx="3">
                  <c:v>1314.1419530000001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HopFac!$A$77:$A$79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HopFac!$B$77:$B$79</c:f>
              <c:numCache>
                <c:formatCode>#,##0</c:formatCode>
                <c:ptCount val="3"/>
                <c:pt idx="0">
                  <c:v>2347.1340960000002</c:v>
                </c:pt>
                <c:pt idx="1">
                  <c:v>1575.2661289999999</c:v>
                </c:pt>
                <c:pt idx="2">
                  <c:v>890.90941700000008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HopFac!$A$133:$A$140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HopFac!$C$133:$C$140</c:f>
              <c:numCache>
                <c:formatCode>0.00%</c:formatCode>
                <c:ptCount val="8"/>
                <c:pt idx="0">
                  <c:v>0.66433849664235145</c:v>
                </c:pt>
                <c:pt idx="1">
                  <c:v>0.17622025811241063</c:v>
                </c:pt>
                <c:pt idx="2">
                  <c:v>1.6271512226184694E-2</c:v>
                </c:pt>
                <c:pt idx="3">
                  <c:v>1.807575097966389E-2</c:v>
                </c:pt>
                <c:pt idx="4">
                  <c:v>4.6273462886712163E-2</c:v>
                </c:pt>
                <c:pt idx="5">
                  <c:v>4.6701146261074016E-2</c:v>
                </c:pt>
                <c:pt idx="6">
                  <c:v>2.967766283222029E-2</c:v>
                </c:pt>
                <c:pt idx="7">
                  <c:v>2.4417100593826313E-3</c:v>
                </c:pt>
              </c:numCache>
            </c:numRef>
          </c:val>
        </c:ser>
        <c:dLbls>
          <c:showVal val="1"/>
        </c:dLbls>
        <c:axId val="126099840"/>
        <c:axId val="125991552"/>
      </c:barChart>
      <c:valAx>
        <c:axId val="125991552"/>
        <c:scaling>
          <c:orientation val="minMax"/>
        </c:scaling>
        <c:axPos val="b"/>
        <c:majorGridlines/>
        <c:numFmt formatCode="0%" sourceLinked="0"/>
        <c:tickLblPos val="nextTo"/>
        <c:crossAx val="126099840"/>
        <c:crosses val="autoZero"/>
        <c:crossBetween val="between"/>
      </c:valAx>
      <c:catAx>
        <c:axId val="126099840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5991552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HopFac!$H$279:$H$283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HopFac!$N$279:$N$283</c:f>
              <c:numCache>
                <c:formatCode>0.00%</c:formatCode>
                <c:ptCount val="5"/>
                <c:pt idx="0">
                  <c:v>2.4291423541029148E-2</c:v>
                </c:pt>
                <c:pt idx="1">
                  <c:v>8.6407183807260382E-2</c:v>
                </c:pt>
                <c:pt idx="2">
                  <c:v>7.4487790915674257E-2</c:v>
                </c:pt>
                <c:pt idx="3">
                  <c:v>0.61898649890430912</c:v>
                </c:pt>
                <c:pt idx="4">
                  <c:v>0.19582710283172697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HopFac!$A$100:$A$106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HopFac!$F$100:$F$106</c:f>
              <c:numCache>
                <c:formatCode>0.0%</c:formatCode>
                <c:ptCount val="7"/>
                <c:pt idx="0">
                  <c:v>0.67486166093445576</c:v>
                </c:pt>
                <c:pt idx="1">
                  <c:v>0.96237260536451652</c:v>
                </c:pt>
                <c:pt idx="2">
                  <c:v>0.9973787439252132</c:v>
                </c:pt>
                <c:pt idx="3">
                  <c:v>0.971306643584259</c:v>
                </c:pt>
                <c:pt idx="4">
                  <c:v>0.86973487164333985</c:v>
                </c:pt>
                <c:pt idx="5">
                  <c:v>0.38364966098866626</c:v>
                </c:pt>
                <c:pt idx="6" formatCode="0.00%">
                  <c:v>4.1504828953397653E-2</c:v>
                </c:pt>
              </c:numCache>
            </c:numRef>
          </c:val>
        </c:ser>
        <c:dLbls/>
        <c:gapWidth val="63"/>
        <c:axId val="126154624"/>
        <c:axId val="126156160"/>
      </c:barChart>
      <c:catAx>
        <c:axId val="126154624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6156160"/>
        <c:crosses val="autoZero"/>
        <c:auto val="1"/>
        <c:lblAlgn val="ctr"/>
        <c:lblOffset val="100"/>
      </c:catAx>
      <c:valAx>
        <c:axId val="126156160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6154624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HopFac!$E$234:$E$235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HopFac!$K$234:$K$235</c:f>
              <c:numCache>
                <c:formatCode>#,##0</c:formatCode>
                <c:ptCount val="2"/>
                <c:pt idx="0">
                  <c:v>2676.9845610000002</c:v>
                </c:pt>
                <c:pt idx="1">
                  <c:v>11512.846669</c:v>
                </c:pt>
              </c:numCache>
            </c:numRef>
          </c:val>
        </c:ser>
        <c:ser>
          <c:idx val="1"/>
          <c:order val="1"/>
          <c:tx>
            <c:strRef>
              <c:f>HopFac!$E$236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HopFac!$L$236</c:f>
              <c:numCache>
                <c:formatCode>0%</c:formatCode>
                <c:ptCount val="1"/>
                <c:pt idx="0">
                  <c:v>8.9110477602206126E-2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0" name="Groupe 19"/>
        <xdr:cNvGrpSpPr/>
      </xdr:nvGrpSpPr>
      <xdr:grpSpPr>
        <a:xfrm>
          <a:off x="1936115" y="2355215"/>
          <a:ext cx="6569263" cy="4842220"/>
          <a:chOff x="10797540" y="2849880"/>
          <a:chExt cx="6332220" cy="578358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5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2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8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323850</xdr:colOff>
      <xdr:row>150</xdr:row>
      <xdr:rowOff>9525</xdr:rowOff>
    </xdr:from>
    <xdr:to>
      <xdr:col>4</xdr:col>
      <xdr:colOff>394335</xdr:colOff>
      <xdr:row>161</xdr:row>
      <xdr:rowOff>146685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8</xdr:col>
      <xdr:colOff>9525</xdr:colOff>
      <xdr:row>262</xdr:row>
      <xdr:rowOff>66675</xdr:rowOff>
    </xdr:from>
    <xdr:to>
      <xdr:col>17</xdr:col>
      <xdr:colOff>104325</xdr:colOff>
      <xdr:row>274</xdr:row>
      <xdr:rowOff>80010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8</xdr:col>
      <xdr:colOff>0</xdr:colOff>
      <xdr:row>108</xdr:row>
      <xdr:rowOff>0</xdr:rowOff>
    </xdr:from>
    <xdr:to>
      <xdr:col>19</xdr:col>
      <xdr:colOff>289560</xdr:colOff>
      <xdr:row>122</xdr:row>
      <xdr:rowOff>110490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0</xdr:colOff>
      <xdr:row>149</xdr:row>
      <xdr:rowOff>0</xdr:rowOff>
    </xdr:from>
    <xdr:to>
      <xdr:col>18</xdr:col>
      <xdr:colOff>342900</xdr:colOff>
      <xdr:row>160</xdr:row>
      <xdr:rowOff>118110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85"/>
  <sheetViews>
    <sheetView tabSelected="1" view="pageLayout" zoomScale="120" zoomScaleNormal="100" zoomScaleSheetLayoutView="100" zoomScalePageLayoutView="120" workbookViewId="0">
      <selection activeCell="A2" sqref="A2:I2"/>
    </sheetView>
  </sheetViews>
  <sheetFormatPr baseColWidth="10" defaultColWidth="11.5703125" defaultRowHeight="15"/>
  <cols>
    <col min="1" max="1" width="26.85546875" style="1" customWidth="1"/>
    <col min="2" max="2" width="7" style="1" customWidth="1"/>
    <col min="3" max="3" width="5.85546875" style="1" customWidth="1"/>
    <col min="4" max="4" width="5.7109375" style="1" customWidth="1"/>
    <col min="5" max="5" width="6.7109375" style="1" customWidth="1"/>
    <col min="6" max="6" width="5.7109375" style="1" customWidth="1"/>
    <col min="7" max="7" width="6.85546875" style="1" customWidth="1"/>
    <col min="8" max="8" width="5.7109375" style="3" customWidth="1"/>
    <col min="9" max="9" width="5.7109375" style="2" customWidth="1"/>
    <col min="10" max="11" width="5.7109375" style="1" customWidth="1"/>
    <col min="12" max="12" width="3.5703125" style="1" customWidth="1"/>
    <col min="13" max="22" width="5.7109375" style="1" customWidth="1"/>
    <col min="23" max="16384" width="11.5703125" style="1"/>
  </cols>
  <sheetData>
    <row r="1" spans="1:22" ht="35.1" customHeight="1">
      <c r="A1" s="401" t="s">
        <v>273</v>
      </c>
      <c r="B1" s="402"/>
      <c r="C1" s="402"/>
      <c r="D1" s="402"/>
      <c r="E1" s="402"/>
      <c r="F1" s="402"/>
      <c r="G1" s="402"/>
      <c r="H1" s="402"/>
      <c r="I1" s="403"/>
      <c r="J1" s="404" t="s">
        <v>272</v>
      </c>
      <c r="K1" s="405"/>
      <c r="L1" s="405"/>
      <c r="M1" s="405"/>
      <c r="N1" s="405"/>
      <c r="O1" s="405"/>
      <c r="P1" s="405"/>
      <c r="Q1" s="405"/>
      <c r="R1" s="405"/>
      <c r="S1" s="405"/>
      <c r="T1" s="405"/>
      <c r="U1" s="405"/>
      <c r="V1" s="405"/>
    </row>
    <row r="2" spans="1:22" ht="35.1" customHeight="1">
      <c r="A2" s="406"/>
      <c r="B2" s="407"/>
      <c r="C2" s="407"/>
      <c r="D2" s="407"/>
      <c r="E2" s="407"/>
      <c r="F2" s="407"/>
      <c r="G2" s="407"/>
      <c r="H2" s="407"/>
      <c r="I2" s="408"/>
      <c r="J2" s="409" t="s">
        <v>271</v>
      </c>
      <c r="K2" s="410"/>
      <c r="L2" s="410"/>
      <c r="M2" s="410"/>
      <c r="N2" s="410"/>
      <c r="O2" s="410"/>
      <c r="P2" s="410"/>
      <c r="Q2" s="410"/>
      <c r="R2" s="410"/>
      <c r="S2" s="410"/>
      <c r="T2" s="410"/>
      <c r="U2" s="410"/>
      <c r="V2" s="410"/>
    </row>
    <row r="3" spans="1:22" ht="14.1" customHeight="1">
      <c r="A3" s="265"/>
      <c r="B3" s="265"/>
      <c r="C3" s="265"/>
      <c r="D3" s="265"/>
      <c r="E3" s="265"/>
      <c r="F3" s="265"/>
      <c r="G3" s="265"/>
      <c r="H3" s="258"/>
      <c r="I3" s="258"/>
      <c r="J3" s="258"/>
      <c r="K3" s="265"/>
      <c r="L3" s="51"/>
      <c r="M3" s="51"/>
      <c r="N3" s="21"/>
      <c r="O3" s="21"/>
      <c r="P3" s="21"/>
      <c r="Q3" s="411">
        <v>1999</v>
      </c>
      <c r="R3" s="411"/>
      <c r="S3" s="411">
        <v>2007</v>
      </c>
      <c r="T3" s="411"/>
      <c r="U3" s="411">
        <v>2009</v>
      </c>
      <c r="V3" s="411"/>
    </row>
    <row r="4" spans="1:22" ht="14.1" customHeight="1">
      <c r="A4" s="255" t="s">
        <v>270</v>
      </c>
      <c r="B4" s="393">
        <v>27726</v>
      </c>
      <c r="C4" s="393"/>
      <c r="D4" s="260"/>
      <c r="E4" s="255" t="s">
        <v>269</v>
      </c>
      <c r="F4" s="255"/>
      <c r="G4" s="255"/>
      <c r="H4" s="253"/>
      <c r="I4" s="253"/>
      <c r="J4" s="253"/>
      <c r="K4" s="394">
        <f>SUM(B4/255080)</f>
        <v>0.10869531127489415</v>
      </c>
      <c r="L4" s="394"/>
      <c r="N4" s="253" t="s">
        <v>268</v>
      </c>
      <c r="O4" s="253"/>
      <c r="P4" s="253"/>
      <c r="Q4" s="395">
        <v>18975</v>
      </c>
      <c r="R4" s="396"/>
      <c r="S4" s="412">
        <v>25467</v>
      </c>
      <c r="T4" s="395"/>
      <c r="U4" s="412">
        <v>27726</v>
      </c>
      <c r="V4" s="395"/>
    </row>
    <row r="5" spans="1:22" ht="14.1" customHeight="1">
      <c r="A5" s="265"/>
      <c r="B5" s="260"/>
      <c r="C5" s="260"/>
      <c r="D5" s="260"/>
      <c r="E5" s="260"/>
      <c r="F5" s="260"/>
      <c r="G5" s="260"/>
      <c r="H5" s="264"/>
      <c r="I5" s="264"/>
      <c r="J5" s="264"/>
      <c r="K5" s="260"/>
      <c r="N5" s="4"/>
      <c r="O5" s="4"/>
      <c r="P5" s="4"/>
      <c r="Q5" s="4"/>
      <c r="R5" s="397"/>
      <c r="S5" s="397"/>
      <c r="T5" s="397"/>
      <c r="U5" s="397"/>
      <c r="V5" s="263"/>
    </row>
    <row r="6" spans="1:22" ht="14.1" customHeight="1">
      <c r="A6" s="255" t="s">
        <v>267</v>
      </c>
      <c r="B6" s="398">
        <v>6.51</v>
      </c>
      <c r="C6" s="398"/>
      <c r="D6" s="260"/>
      <c r="E6" s="253" t="s">
        <v>266</v>
      </c>
      <c r="F6" s="253"/>
      <c r="G6" s="253"/>
      <c r="H6" s="253"/>
      <c r="I6" s="253"/>
      <c r="J6" s="253"/>
      <c r="K6" s="399">
        <f>SUM(B4)/B6</f>
        <v>4258.9861751152075</v>
      </c>
      <c r="L6" s="399"/>
      <c r="N6" s="253" t="s">
        <v>265</v>
      </c>
      <c r="O6" s="253"/>
      <c r="P6" s="253"/>
      <c r="Q6" s="262"/>
      <c r="R6" s="261"/>
      <c r="S6" s="261"/>
      <c r="T6" s="261"/>
      <c r="U6" s="413">
        <f>SUM(U4-Q4)/Q4/10</f>
        <v>4.6118577075098817E-2</v>
      </c>
      <c r="V6" s="413"/>
    </row>
    <row r="7" spans="1:22" ht="15" customHeight="1">
      <c r="A7" s="260"/>
      <c r="H7" s="4"/>
      <c r="I7" s="4"/>
      <c r="J7" s="4"/>
      <c r="N7" s="259"/>
      <c r="O7" s="259"/>
      <c r="P7" s="259"/>
      <c r="Q7" s="259"/>
      <c r="R7" s="259"/>
      <c r="S7" s="259"/>
      <c r="T7" s="259"/>
      <c r="U7" s="259"/>
      <c r="V7" s="259"/>
    </row>
    <row r="8" spans="1:22" ht="14.1" customHeight="1">
      <c r="A8" s="255" t="s">
        <v>264</v>
      </c>
      <c r="B8" s="400">
        <v>21710</v>
      </c>
      <c r="C8" s="400"/>
      <c r="D8" s="254"/>
      <c r="E8" s="253" t="s">
        <v>263</v>
      </c>
      <c r="F8" s="253"/>
      <c r="G8" s="253"/>
      <c r="H8" s="253"/>
      <c r="I8" s="253"/>
      <c r="J8" s="253"/>
      <c r="K8" s="399">
        <f>F227</f>
        <v>1082</v>
      </c>
      <c r="L8" s="399"/>
      <c r="M8" s="254"/>
      <c r="N8" s="253" t="s">
        <v>262</v>
      </c>
      <c r="O8" s="253"/>
      <c r="P8" s="253"/>
      <c r="Q8" s="253"/>
      <c r="R8" s="253"/>
      <c r="S8" s="253"/>
      <c r="T8" s="252"/>
      <c r="U8" s="414">
        <f xml:space="preserve"> D149</f>
        <v>0.15694285875852249</v>
      </c>
      <c r="V8" s="414"/>
    </row>
    <row r="9" spans="1:22" ht="15" customHeight="1">
      <c r="A9" s="258"/>
      <c r="B9" s="369"/>
      <c r="C9" s="369"/>
      <c r="D9" s="258"/>
      <c r="E9" s="258"/>
      <c r="F9" s="258"/>
      <c r="G9" s="258"/>
      <c r="H9" s="258"/>
      <c r="I9" s="258"/>
      <c r="J9" s="258"/>
      <c r="K9" s="370"/>
      <c r="L9" s="370"/>
      <c r="M9" s="21"/>
      <c r="N9" s="371"/>
      <c r="O9" s="371"/>
      <c r="P9" s="371"/>
      <c r="Q9" s="21"/>
      <c r="R9" s="21"/>
      <c r="S9" s="372"/>
      <c r="T9" s="372"/>
      <c r="U9" s="257"/>
      <c r="V9" s="256"/>
    </row>
    <row r="10" spans="1:22" ht="14.1" customHeight="1">
      <c r="A10" s="255" t="s">
        <v>261</v>
      </c>
      <c r="B10" s="373">
        <f>L234</f>
        <v>0.18865513744380175</v>
      </c>
      <c r="C10" s="373"/>
      <c r="D10" s="254"/>
      <c r="E10" s="253" t="s">
        <v>260</v>
      </c>
      <c r="F10" s="253"/>
      <c r="G10" s="253"/>
      <c r="H10" s="253"/>
      <c r="I10" s="253"/>
      <c r="J10" s="253"/>
      <c r="K10" s="373">
        <f xml:space="preserve"> L235</f>
        <v>0.81134486255619831</v>
      </c>
      <c r="L10" s="373"/>
      <c r="M10" s="254"/>
      <c r="N10" s="253" t="s">
        <v>259</v>
      </c>
      <c r="O10" s="253"/>
      <c r="P10" s="253"/>
      <c r="Q10" s="253"/>
      <c r="R10" s="253"/>
      <c r="S10" s="253"/>
      <c r="T10" s="252"/>
      <c r="U10" s="373">
        <f>+L236</f>
        <v>8.9110477602206126E-2</v>
      </c>
      <c r="V10" s="373"/>
    </row>
    <row r="11" spans="1:22" ht="14.1" customHeight="1">
      <c r="A11" s="249"/>
      <c r="B11" s="249"/>
      <c r="C11" s="249"/>
      <c r="D11" s="249"/>
      <c r="E11" s="249"/>
      <c r="F11" s="249"/>
      <c r="G11" s="249"/>
      <c r="H11" s="249"/>
      <c r="I11" s="249"/>
      <c r="J11" s="249"/>
      <c r="K11" s="249"/>
      <c r="L11" s="249"/>
      <c r="M11" s="249"/>
      <c r="N11" s="249"/>
      <c r="O11" s="249"/>
      <c r="P11" s="249"/>
      <c r="Q11" s="249"/>
      <c r="R11" s="249"/>
      <c r="S11" s="249"/>
      <c r="T11" s="249"/>
      <c r="U11" s="249"/>
      <c r="V11" s="249"/>
    </row>
    <row r="12" spans="1:22" ht="14.1" customHeight="1">
      <c r="A12" s="249"/>
      <c r="B12" s="249"/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23"/>
      <c r="T12" s="79"/>
      <c r="U12" s="251"/>
      <c r="V12" s="250"/>
    </row>
    <row r="13" spans="1:22" ht="14.1" customHeight="1">
      <c r="A13" s="249"/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</row>
    <row r="14" spans="1:22" ht="14.1" customHeight="1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</row>
    <row r="15" spans="1:22" ht="14.1" customHeight="1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249"/>
    </row>
    <row r="16" spans="1:22" ht="14.1" customHeight="1">
      <c r="A16" s="249"/>
      <c r="B16" s="249"/>
      <c r="C16" s="249"/>
      <c r="D16" s="249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249"/>
    </row>
    <row r="17" spans="1:22" ht="14.1" customHeight="1">
      <c r="A17" s="249"/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249"/>
    </row>
    <row r="18" spans="1:22" ht="14.1" customHeight="1">
      <c r="A18" s="249"/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  <c r="P18" s="249"/>
      <c r="Q18" s="249"/>
      <c r="R18" s="249"/>
      <c r="S18" s="249"/>
      <c r="T18" s="249"/>
      <c r="U18" s="249"/>
      <c r="V18" s="249"/>
    </row>
    <row r="19" spans="1:22" ht="14.1" customHeight="1">
      <c r="A19" s="249"/>
      <c r="B19" s="249"/>
      <c r="C19" s="249"/>
      <c r="D19" s="249"/>
      <c r="E19" s="249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249"/>
    </row>
    <row r="20" spans="1:22" ht="14.1" customHeight="1">
      <c r="A20" s="249"/>
      <c r="B20" s="249"/>
      <c r="C20" s="249"/>
      <c r="D20" s="249"/>
      <c r="E20" s="249"/>
      <c r="F20" s="249"/>
      <c r="G20" s="249"/>
      <c r="H20" s="249"/>
      <c r="I20" s="249"/>
      <c r="J20" s="249"/>
      <c r="K20" s="249"/>
      <c r="L20" s="249"/>
      <c r="M20" s="249"/>
      <c r="N20" s="249"/>
      <c r="O20" s="249"/>
      <c r="P20" s="249"/>
      <c r="Q20" s="249"/>
      <c r="R20" s="249"/>
      <c r="S20" s="249"/>
      <c r="T20" s="249"/>
      <c r="U20" s="249"/>
      <c r="V20" s="249"/>
    </row>
    <row r="21" spans="1:22" ht="14.1" customHeight="1">
      <c r="A21" s="249"/>
      <c r="B21" s="249"/>
      <c r="C21" s="249"/>
      <c r="D21" s="249"/>
      <c r="E21" s="249"/>
      <c r="F21" s="249"/>
      <c r="G21" s="249"/>
      <c r="H21" s="249"/>
      <c r="I21" s="249"/>
      <c r="J21" s="249"/>
      <c r="K21" s="249"/>
      <c r="L21" s="249"/>
      <c r="M21" s="249"/>
      <c r="N21" s="249"/>
      <c r="O21" s="249"/>
      <c r="P21" s="249"/>
      <c r="Q21" s="249"/>
      <c r="R21" s="249"/>
      <c r="S21" s="249"/>
      <c r="T21" s="249"/>
      <c r="U21" s="249"/>
      <c r="V21" s="249"/>
    </row>
    <row r="22" spans="1:22" ht="14.1" customHeight="1">
      <c r="A22" s="249"/>
      <c r="B22" s="249"/>
      <c r="C22" s="249"/>
      <c r="D22" s="249"/>
      <c r="E22" s="249"/>
      <c r="F22" s="249"/>
      <c r="G22" s="249"/>
      <c r="H22" s="249"/>
      <c r="I22" s="249"/>
      <c r="J22" s="249"/>
      <c r="K22" s="249"/>
      <c r="L22" s="249"/>
      <c r="M22" s="249"/>
      <c r="N22" s="249"/>
      <c r="O22" s="249"/>
      <c r="P22" s="249"/>
      <c r="Q22" s="249"/>
      <c r="R22" s="249"/>
      <c r="S22" s="249"/>
      <c r="T22" s="249"/>
      <c r="U22" s="249"/>
      <c r="V22" s="249"/>
    </row>
    <row r="23" spans="1:22" ht="14.1" customHeight="1">
      <c r="A23" s="249"/>
      <c r="B23" s="249"/>
      <c r="C23" s="249"/>
      <c r="D23" s="249"/>
      <c r="E23" s="249"/>
      <c r="F23" s="249"/>
      <c r="G23" s="249"/>
      <c r="H23" s="249"/>
      <c r="I23" s="249"/>
      <c r="J23" s="249"/>
      <c r="K23" s="249"/>
      <c r="L23" s="249"/>
      <c r="M23" s="249"/>
      <c r="N23" s="249"/>
      <c r="O23" s="249"/>
      <c r="P23" s="249"/>
      <c r="Q23" s="249"/>
      <c r="R23" s="249"/>
      <c r="S23" s="249"/>
      <c r="T23" s="249"/>
      <c r="U23" s="249"/>
      <c r="V23" s="249"/>
    </row>
    <row r="24" spans="1:22" ht="14.1" customHeight="1">
      <c r="A24" s="249"/>
      <c r="B24" s="249"/>
      <c r="C24" s="249"/>
      <c r="D24" s="249"/>
      <c r="E24" s="249"/>
      <c r="F24" s="249"/>
      <c r="G24" s="249"/>
      <c r="H24" s="249"/>
      <c r="I24" s="249"/>
      <c r="J24" s="249"/>
      <c r="K24" s="249"/>
      <c r="L24" s="249"/>
      <c r="M24" s="249"/>
      <c r="N24" s="249"/>
      <c r="O24" s="249"/>
      <c r="P24" s="249"/>
      <c r="Q24" s="249"/>
      <c r="R24" s="249"/>
      <c r="S24" s="249"/>
      <c r="T24" s="249"/>
      <c r="U24" s="249"/>
      <c r="V24" s="249"/>
    </row>
    <row r="25" spans="1:22" ht="14.1" customHeight="1">
      <c r="A25" s="249"/>
      <c r="B25" s="249"/>
      <c r="C25" s="249"/>
      <c r="D25" s="249"/>
      <c r="E25" s="249"/>
      <c r="F25" s="249"/>
      <c r="G25" s="249"/>
      <c r="H25" s="249"/>
      <c r="I25" s="249"/>
      <c r="J25" s="249"/>
      <c r="K25" s="249"/>
      <c r="L25" s="249"/>
      <c r="M25" s="249"/>
      <c r="N25" s="249"/>
      <c r="O25" s="249"/>
      <c r="P25" s="249"/>
      <c r="Q25" s="249"/>
      <c r="R25" s="249"/>
      <c r="S25" s="249"/>
      <c r="T25" s="249"/>
      <c r="U25" s="249"/>
      <c r="V25" s="249"/>
    </row>
    <row r="26" spans="1:22" ht="14.1" customHeight="1">
      <c r="A26" s="249"/>
      <c r="B26" s="249"/>
      <c r="C26" s="249"/>
      <c r="D26" s="249"/>
      <c r="E26" s="249"/>
      <c r="F26" s="249"/>
      <c r="G26" s="249"/>
      <c r="H26" s="249"/>
      <c r="I26" s="249"/>
      <c r="J26" s="249"/>
      <c r="K26" s="249"/>
      <c r="L26" s="249"/>
      <c r="M26" s="249"/>
      <c r="N26" s="249"/>
      <c r="O26" s="249"/>
      <c r="P26" s="249"/>
      <c r="Q26" s="249"/>
      <c r="R26" s="249"/>
      <c r="S26" s="249"/>
      <c r="T26" s="249"/>
      <c r="U26" s="249"/>
      <c r="V26" s="249"/>
    </row>
    <row r="27" spans="1:22" ht="14.1" customHeight="1">
      <c r="A27" s="249"/>
      <c r="B27" s="249"/>
      <c r="C27" s="249"/>
      <c r="D27" s="249"/>
      <c r="E27" s="249"/>
      <c r="F27" s="249"/>
      <c r="G27" s="249"/>
      <c r="H27" s="249"/>
      <c r="I27" s="249"/>
      <c r="J27" s="249"/>
      <c r="K27" s="249"/>
      <c r="L27" s="249"/>
      <c r="M27" s="249"/>
      <c r="N27" s="249"/>
      <c r="O27" s="249"/>
      <c r="P27" s="249"/>
      <c r="Q27" s="249"/>
      <c r="R27" s="249"/>
      <c r="S27" s="249"/>
      <c r="T27" s="249"/>
      <c r="U27" s="249"/>
      <c r="V27" s="249"/>
    </row>
    <row r="28" spans="1:22" ht="14.1" customHeight="1">
      <c r="A28" s="249"/>
      <c r="B28" s="249"/>
      <c r="C28" s="249"/>
      <c r="D28" s="249"/>
      <c r="E28" s="249"/>
      <c r="F28" s="249"/>
      <c r="G28" s="249"/>
      <c r="H28" s="249"/>
      <c r="I28" s="249"/>
      <c r="J28" s="249"/>
      <c r="K28" s="249"/>
      <c r="L28" s="249"/>
      <c r="M28" s="249"/>
      <c r="N28" s="249"/>
      <c r="O28" s="249"/>
      <c r="P28" s="249"/>
      <c r="Q28" s="249"/>
      <c r="R28" s="249"/>
      <c r="S28" s="249"/>
      <c r="T28" s="249"/>
      <c r="U28" s="249"/>
      <c r="V28" s="249"/>
    </row>
    <row r="29" spans="1:22" ht="14.1" customHeight="1">
      <c r="A29" s="249"/>
      <c r="B29" s="249"/>
      <c r="C29" s="249"/>
      <c r="D29" s="249"/>
      <c r="E29" s="249"/>
      <c r="F29" s="249"/>
      <c r="G29" s="249"/>
      <c r="H29" s="249"/>
      <c r="I29" s="249"/>
      <c r="J29" s="249"/>
      <c r="K29" s="249"/>
      <c r="L29" s="249"/>
      <c r="M29" s="249"/>
      <c r="N29" s="249"/>
      <c r="O29" s="249"/>
      <c r="P29" s="249"/>
      <c r="Q29" s="249"/>
      <c r="R29" s="249"/>
      <c r="S29" s="249"/>
      <c r="T29" s="249"/>
      <c r="U29" s="249"/>
      <c r="V29" s="249"/>
    </row>
    <row r="30" spans="1:22" ht="14.1" customHeight="1">
      <c r="A30" s="249"/>
      <c r="B30" s="249"/>
      <c r="C30" s="249"/>
      <c r="D30" s="249"/>
      <c r="E30" s="249"/>
      <c r="F30" s="249"/>
      <c r="G30" s="249"/>
      <c r="H30" s="249"/>
      <c r="I30" s="249"/>
      <c r="J30" s="249"/>
      <c r="K30" s="249"/>
      <c r="L30" s="249"/>
      <c r="M30" s="249"/>
      <c r="N30" s="249"/>
      <c r="O30" s="249"/>
      <c r="P30" s="249"/>
      <c r="Q30" s="249"/>
      <c r="R30" s="249"/>
      <c r="S30" s="249"/>
      <c r="T30" s="249"/>
      <c r="U30" s="249"/>
      <c r="V30" s="249"/>
    </row>
    <row r="31" spans="1:22" ht="14.1" customHeight="1">
      <c r="A31" s="249"/>
      <c r="B31" s="249"/>
      <c r="C31" s="249"/>
      <c r="D31" s="249"/>
      <c r="E31" s="249"/>
      <c r="F31" s="249"/>
      <c r="G31" s="249"/>
      <c r="H31" s="249"/>
      <c r="I31" s="249"/>
      <c r="J31" s="249"/>
      <c r="K31" s="249"/>
      <c r="L31" s="249"/>
      <c r="M31" s="249"/>
      <c r="N31" s="249"/>
      <c r="O31" s="249"/>
      <c r="P31" s="249"/>
      <c r="Q31" s="249"/>
      <c r="R31" s="249"/>
      <c r="S31" s="249"/>
      <c r="T31" s="249"/>
      <c r="U31" s="249"/>
      <c r="V31" s="249"/>
    </row>
    <row r="32" spans="1:22" ht="14.1" customHeight="1">
      <c r="A32" s="249"/>
      <c r="B32" s="249"/>
      <c r="C32" s="249"/>
      <c r="D32" s="249"/>
      <c r="E32" s="249"/>
      <c r="F32" s="249"/>
      <c r="G32" s="249"/>
      <c r="H32" s="249"/>
      <c r="I32" s="249"/>
      <c r="J32" s="249"/>
      <c r="K32" s="249"/>
      <c r="L32" s="249"/>
      <c r="M32" s="249"/>
      <c r="N32" s="249"/>
      <c r="O32" s="249"/>
      <c r="P32" s="249"/>
      <c r="Q32" s="249"/>
      <c r="R32" s="249"/>
      <c r="S32" s="249"/>
      <c r="T32" s="249"/>
      <c r="U32" s="249"/>
      <c r="V32" s="249"/>
    </row>
    <row r="33" spans="1:22" ht="14.1" customHeight="1">
      <c r="A33" s="249"/>
      <c r="B33" s="249"/>
      <c r="C33" s="249"/>
      <c r="D33" s="249"/>
      <c r="E33" s="249"/>
      <c r="F33" s="249"/>
      <c r="G33" s="249"/>
      <c r="H33" s="249"/>
      <c r="I33" s="249"/>
      <c r="J33" s="249"/>
      <c r="K33" s="249"/>
      <c r="L33" s="249"/>
      <c r="M33" s="249"/>
      <c r="N33" s="249"/>
      <c r="O33" s="249"/>
      <c r="P33" s="249"/>
      <c r="Q33" s="249"/>
      <c r="R33" s="249"/>
      <c r="S33" s="249"/>
      <c r="T33" s="249"/>
      <c r="U33" s="249"/>
      <c r="V33" s="249"/>
    </row>
    <row r="34" spans="1:22" ht="14.1" customHeight="1">
      <c r="A34" s="249"/>
      <c r="B34" s="249"/>
      <c r="C34" s="249"/>
      <c r="D34" s="249"/>
      <c r="E34" s="249"/>
      <c r="F34" s="249"/>
      <c r="G34" s="249"/>
      <c r="H34" s="249"/>
      <c r="I34" s="249"/>
      <c r="J34" s="249"/>
      <c r="K34" s="249"/>
      <c r="L34" s="249"/>
      <c r="M34" s="249"/>
      <c r="N34" s="249"/>
      <c r="O34" s="249"/>
      <c r="P34" s="249"/>
      <c r="Q34" s="249"/>
      <c r="R34" s="249"/>
      <c r="S34" s="249"/>
      <c r="T34" s="249"/>
      <c r="U34" s="249"/>
      <c r="V34" s="249"/>
    </row>
    <row r="35" spans="1:22" ht="14.1" customHeight="1">
      <c r="A35" s="249"/>
      <c r="B35" s="249"/>
      <c r="C35" s="249"/>
      <c r="D35" s="249"/>
      <c r="E35" s="249"/>
      <c r="F35" s="249"/>
      <c r="G35" s="249"/>
      <c r="H35" s="249"/>
      <c r="I35" s="249"/>
      <c r="J35" s="249"/>
      <c r="K35" s="249"/>
      <c r="L35" s="249"/>
      <c r="M35" s="249"/>
      <c r="N35" s="249"/>
      <c r="O35" s="249"/>
      <c r="P35" s="249"/>
      <c r="Q35" s="249"/>
      <c r="R35" s="249"/>
      <c r="S35" s="249"/>
      <c r="T35" s="249"/>
      <c r="U35" s="249"/>
      <c r="V35" s="249"/>
    </row>
    <row r="36" spans="1:22" ht="14.1" customHeight="1">
      <c r="A36" s="249"/>
      <c r="B36" s="249"/>
      <c r="C36" s="249"/>
      <c r="D36" s="249"/>
      <c r="E36" s="249"/>
      <c r="F36" s="249"/>
      <c r="G36" s="249"/>
      <c r="H36" s="249"/>
      <c r="I36" s="249"/>
      <c r="J36" s="249"/>
      <c r="K36" s="249"/>
      <c r="L36" s="249"/>
      <c r="M36" s="249"/>
      <c r="N36" s="249"/>
      <c r="O36" s="249"/>
      <c r="P36" s="249"/>
      <c r="Q36" s="249"/>
      <c r="R36" s="249"/>
      <c r="S36" s="249"/>
      <c r="T36" s="249"/>
      <c r="U36" s="249"/>
      <c r="V36" s="249"/>
    </row>
    <row r="37" spans="1:22" ht="14.1" customHeight="1">
      <c r="A37" s="249"/>
      <c r="B37" s="249"/>
      <c r="C37" s="249"/>
      <c r="D37" s="249"/>
      <c r="E37" s="249"/>
      <c r="F37" s="249"/>
      <c r="G37" s="249"/>
      <c r="H37" s="249"/>
      <c r="I37" s="249"/>
      <c r="J37" s="249"/>
      <c r="K37" s="249"/>
      <c r="L37" s="249"/>
      <c r="M37" s="249"/>
      <c r="N37" s="249"/>
      <c r="O37" s="249"/>
      <c r="P37" s="249"/>
      <c r="Q37" s="249"/>
      <c r="R37" s="249"/>
      <c r="S37" s="249"/>
      <c r="T37" s="249"/>
      <c r="U37" s="249"/>
      <c r="V37" s="249"/>
    </row>
    <row r="38" spans="1:22" ht="14.1" customHeight="1">
      <c r="I38" s="3"/>
    </row>
    <row r="39" spans="1:22" ht="14.1" customHeight="1">
      <c r="I39" s="3"/>
    </row>
    <row r="40" spans="1:22" ht="20.100000000000001" customHeight="1">
      <c r="A40" s="275" t="s">
        <v>258</v>
      </c>
      <c r="B40" s="275"/>
      <c r="C40" s="275"/>
      <c r="D40" s="275"/>
      <c r="E40" s="275"/>
      <c r="F40" s="275"/>
      <c r="G40" s="275"/>
      <c r="H40" s="275"/>
      <c r="I40" s="275"/>
      <c r="J40" s="275"/>
      <c r="K40" s="275"/>
      <c r="L40" s="275"/>
      <c r="M40" s="275"/>
      <c r="N40" s="275"/>
      <c r="O40" s="275"/>
      <c r="P40" s="275"/>
      <c r="Q40" s="275"/>
      <c r="R40" s="275"/>
      <c r="S40" s="275"/>
      <c r="T40" s="275"/>
      <c r="U40" s="275"/>
      <c r="V40" s="374"/>
    </row>
    <row r="41" spans="1:22">
      <c r="A41" s="248"/>
      <c r="H41" s="4"/>
      <c r="I41" s="4"/>
    </row>
    <row r="42" spans="1:22" ht="20.100000000000001" customHeight="1">
      <c r="A42" s="247" t="s">
        <v>257</v>
      </c>
      <c r="B42" s="388" t="s">
        <v>202</v>
      </c>
      <c r="C42" s="389"/>
      <c r="D42" s="390" t="s">
        <v>201</v>
      </c>
      <c r="E42" s="391"/>
      <c r="F42" s="392" t="s">
        <v>175</v>
      </c>
      <c r="G42" s="391"/>
      <c r="I42" s="3"/>
    </row>
    <row r="43" spans="1:22" ht="14.1" customHeight="1">
      <c r="A43" s="246" t="s">
        <v>256</v>
      </c>
      <c r="B43" s="177">
        <v>1459.3954180000001</v>
      </c>
      <c r="C43" s="176">
        <f t="shared" ref="C43:C48" si="0">B43/SUM($B$43:$B$48)</f>
        <v>0.11253719293611343</v>
      </c>
      <c r="D43" s="177">
        <v>1425.9708449999998</v>
      </c>
      <c r="E43" s="176">
        <f t="shared" ref="E43:E48" si="1">D43/SUM($D$43:$D$48)</f>
        <v>9.6625911065956346E-2</v>
      </c>
      <c r="F43" s="177">
        <f t="shared" ref="F43:F49" si="2">B43+D43</f>
        <v>2885.3662629999999</v>
      </c>
      <c r="G43" s="176">
        <f t="shared" ref="G43:G48" si="3">F43/SUM($F$43:$F$48)</f>
        <v>0.10406806409325961</v>
      </c>
      <c r="I43" s="3"/>
    </row>
    <row r="44" spans="1:22" ht="14.1" customHeight="1">
      <c r="A44" s="246" t="s">
        <v>255</v>
      </c>
      <c r="B44" s="113">
        <v>7070.9751339999993</v>
      </c>
      <c r="C44" s="30">
        <f t="shared" si="0"/>
        <v>0.54525845640377257</v>
      </c>
      <c r="D44" s="113">
        <v>8319.2133780000004</v>
      </c>
      <c r="E44" s="30">
        <f t="shared" si="1"/>
        <v>0.56372230527710576</v>
      </c>
      <c r="F44" s="113">
        <f t="shared" si="2"/>
        <v>15390.188512000001</v>
      </c>
      <c r="G44" s="30">
        <f t="shared" si="3"/>
        <v>0.55508624503320603</v>
      </c>
      <c r="I44" s="3"/>
    </row>
    <row r="45" spans="1:22" ht="14.1" customHeight="1">
      <c r="A45" s="246" t="s">
        <v>254</v>
      </c>
      <c r="B45" s="113">
        <v>2476.4969380000002</v>
      </c>
      <c r="C45" s="30">
        <f t="shared" si="0"/>
        <v>0.1909681298707491</v>
      </c>
      <c r="D45" s="113">
        <v>2318.1047370000001</v>
      </c>
      <c r="E45" s="30">
        <f t="shared" si="1"/>
        <v>0.15707823406370847</v>
      </c>
      <c r="F45" s="113">
        <f t="shared" si="2"/>
        <v>4794.6016749999999</v>
      </c>
      <c r="G45" s="30">
        <f t="shared" si="3"/>
        <v>0.17292948933864688</v>
      </c>
      <c r="I45" s="3"/>
    </row>
    <row r="46" spans="1:22" ht="14.1" customHeight="1">
      <c r="A46" s="246" t="s">
        <v>253</v>
      </c>
      <c r="B46" s="113">
        <v>1078.4701580000001</v>
      </c>
      <c r="C46" s="30">
        <f t="shared" si="0"/>
        <v>8.3163207688436602E-2</v>
      </c>
      <c r="D46" s="113">
        <v>1369.2380240000002</v>
      </c>
      <c r="E46" s="30">
        <f t="shared" si="1"/>
        <v>9.2781610507015541E-2</v>
      </c>
      <c r="F46" s="113">
        <f t="shared" si="2"/>
        <v>2447.7081820000003</v>
      </c>
      <c r="G46" s="30">
        <f t="shared" si="3"/>
        <v>8.828281360062884E-2</v>
      </c>
      <c r="I46" s="3"/>
    </row>
    <row r="47" spans="1:22" ht="14.1" customHeight="1">
      <c r="A47" s="246" t="s">
        <v>252</v>
      </c>
      <c r="B47" s="113">
        <v>576.15263800000002</v>
      </c>
      <c r="C47" s="30">
        <f t="shared" si="0"/>
        <v>4.4428398077413125E-2</v>
      </c>
      <c r="D47" s="113">
        <v>723.21902999999998</v>
      </c>
      <c r="E47" s="30">
        <f t="shared" si="1"/>
        <v>4.9006400038976404E-2</v>
      </c>
      <c r="F47" s="113">
        <f t="shared" si="2"/>
        <v>1299.371668</v>
      </c>
      <c r="G47" s="30">
        <f t="shared" si="3"/>
        <v>4.6865140055319783E-2</v>
      </c>
      <c r="I47" s="3"/>
    </row>
    <row r="48" spans="1:22" ht="14.1" customHeight="1">
      <c r="A48" s="246" t="s">
        <v>251</v>
      </c>
      <c r="B48" s="113">
        <v>306.62612000000001</v>
      </c>
      <c r="C48" s="30">
        <f t="shared" si="0"/>
        <v>2.364461502351508E-2</v>
      </c>
      <c r="D48" s="113">
        <v>601.89848599999993</v>
      </c>
      <c r="E48" s="30">
        <f t="shared" si="1"/>
        <v>4.0785539047237515E-2</v>
      </c>
      <c r="F48" s="113">
        <f t="shared" si="2"/>
        <v>908.52460599999995</v>
      </c>
      <c r="G48" s="30">
        <f t="shared" si="3"/>
        <v>3.2768247878938839E-2</v>
      </c>
      <c r="I48" s="3"/>
    </row>
    <row r="49" spans="1:22" ht="14.1" customHeight="1">
      <c r="A49" s="239" t="s">
        <v>127</v>
      </c>
      <c r="B49" s="245">
        <f>SUM(B43:B48)</f>
        <v>12968.116406000001</v>
      </c>
      <c r="C49" s="237"/>
      <c r="D49" s="245">
        <f>SUM(D43:D48)</f>
        <v>14757.6445</v>
      </c>
      <c r="E49" s="237"/>
      <c r="F49" s="245">
        <f t="shared" si="2"/>
        <v>27725.760906000003</v>
      </c>
      <c r="G49" s="14"/>
      <c r="I49" s="3"/>
    </row>
    <row r="50" spans="1:22" ht="14.1" customHeight="1">
      <c r="I50" s="4"/>
    </row>
    <row r="51" spans="1:22" ht="20.100000000000001" customHeight="1">
      <c r="A51" s="244" t="s">
        <v>250</v>
      </c>
      <c r="B51" s="388" t="s">
        <v>202</v>
      </c>
      <c r="C51" s="389"/>
      <c r="D51" s="390" t="s">
        <v>201</v>
      </c>
      <c r="E51" s="391"/>
      <c r="F51" s="392" t="s">
        <v>175</v>
      </c>
      <c r="G51" s="391"/>
      <c r="I51" s="4"/>
    </row>
    <row r="52" spans="1:22" ht="14.1" customHeight="1">
      <c r="A52" s="243" t="s">
        <v>249</v>
      </c>
      <c r="B52" s="91">
        <v>0</v>
      </c>
      <c r="C52" s="176">
        <f t="shared" ref="C52:C59" si="4">B52/SUM($B$52:$B$59)</f>
        <v>0</v>
      </c>
      <c r="D52" s="91">
        <v>0</v>
      </c>
      <c r="E52" s="176">
        <f t="shared" ref="E52:E59" si="5">D52/SUM($D$52:$D$59)</f>
        <v>0</v>
      </c>
      <c r="F52" s="91">
        <f t="shared" ref="F52:F59" si="6">B52+D52</f>
        <v>0</v>
      </c>
      <c r="G52" s="176">
        <f t="shared" ref="G52:G59" si="7">F52/SUM($F$52:$F$59)</f>
        <v>0</v>
      </c>
      <c r="I52" s="4"/>
    </row>
    <row r="53" spans="1:22" ht="14.1" customHeight="1">
      <c r="A53" s="242" t="s">
        <v>248</v>
      </c>
      <c r="B53" s="103">
        <v>278.07861500000001</v>
      </c>
      <c r="C53" s="30">
        <f t="shared" si="4"/>
        <v>2.4215027137441402E-2</v>
      </c>
      <c r="D53" s="103">
        <v>106.316765</v>
      </c>
      <c r="E53" s="30">
        <f t="shared" si="5"/>
        <v>7.9693700415425645E-3</v>
      </c>
      <c r="F53" s="103">
        <f t="shared" si="6"/>
        <v>384.39538000000005</v>
      </c>
      <c r="G53" s="30">
        <f t="shared" si="7"/>
        <v>1.5484582229812317E-2</v>
      </c>
      <c r="I53" s="4"/>
    </row>
    <row r="54" spans="1:22" ht="14.1" customHeight="1">
      <c r="A54" s="242" t="s">
        <v>247</v>
      </c>
      <c r="B54" s="103">
        <v>1543.5661259999999</v>
      </c>
      <c r="C54" s="30">
        <f t="shared" si="4"/>
        <v>0.13441341265859402</v>
      </c>
      <c r="D54" s="103">
        <v>1225.8198990000001</v>
      </c>
      <c r="E54" s="30">
        <f t="shared" si="5"/>
        <v>9.1885906982001692E-2</v>
      </c>
      <c r="F54" s="103">
        <f t="shared" si="6"/>
        <v>2769.3860249999998</v>
      </c>
      <c r="G54" s="30">
        <f t="shared" si="7"/>
        <v>0.11155905575713621</v>
      </c>
      <c r="I54" s="4"/>
    </row>
    <row r="55" spans="1:22" ht="14.1" customHeight="1">
      <c r="A55" s="242" t="s">
        <v>246</v>
      </c>
      <c r="B55" s="103">
        <v>1724.7261680000001</v>
      </c>
      <c r="C55" s="30">
        <f t="shared" si="4"/>
        <v>0.15018879090280035</v>
      </c>
      <c r="D55" s="103">
        <v>2078.476815</v>
      </c>
      <c r="E55" s="30">
        <f t="shared" si="5"/>
        <v>0.155799989413728</v>
      </c>
      <c r="F55" s="103">
        <f t="shared" si="6"/>
        <v>3803.2029830000001</v>
      </c>
      <c r="G55" s="30">
        <f t="shared" si="7"/>
        <v>0.15320425892457654</v>
      </c>
      <c r="I55" s="4"/>
    </row>
    <row r="56" spans="1:22" ht="14.1" customHeight="1">
      <c r="A56" s="242" t="s">
        <v>245</v>
      </c>
      <c r="B56" s="103">
        <v>1064.660157</v>
      </c>
      <c r="C56" s="30">
        <f t="shared" si="4"/>
        <v>9.2710381896528152E-2</v>
      </c>
      <c r="D56" s="103">
        <v>2307.9052160000001</v>
      </c>
      <c r="E56" s="30">
        <f t="shared" si="5"/>
        <v>0.17299765175426682</v>
      </c>
      <c r="F56" s="103">
        <f t="shared" si="6"/>
        <v>3372.5653730000004</v>
      </c>
      <c r="G56" s="30">
        <f t="shared" si="7"/>
        <v>0.13585690297223693</v>
      </c>
      <c r="I56" s="4"/>
    </row>
    <row r="57" spans="1:22" ht="14.1" customHeight="1">
      <c r="A57" s="242" t="s">
        <v>244</v>
      </c>
      <c r="B57" s="103">
        <v>1144.6666630000002</v>
      </c>
      <c r="C57" s="30">
        <f t="shared" si="4"/>
        <v>9.9677331562765065E-2</v>
      </c>
      <c r="D57" s="103">
        <v>260.05800300000004</v>
      </c>
      <c r="E57" s="30">
        <f t="shared" si="5"/>
        <v>1.9493618510416366E-2</v>
      </c>
      <c r="F57" s="103">
        <f t="shared" si="6"/>
        <v>1404.7246660000003</v>
      </c>
      <c r="G57" s="30">
        <f t="shared" si="7"/>
        <v>5.6586462097756335E-2</v>
      </c>
      <c r="I57" s="4"/>
    </row>
    <row r="58" spans="1:22" ht="14.1" customHeight="1">
      <c r="A58" s="242" t="s">
        <v>243</v>
      </c>
      <c r="B58" s="103">
        <v>734.64833400000009</v>
      </c>
      <c r="C58" s="30">
        <f t="shared" si="4"/>
        <v>6.3973021961023918E-2</v>
      </c>
      <c r="D58" s="103">
        <v>1081.447359</v>
      </c>
      <c r="E58" s="30">
        <f t="shared" si="5"/>
        <v>8.1063924248634983E-2</v>
      </c>
      <c r="F58" s="103">
        <f t="shared" si="6"/>
        <v>1816.0956930000002</v>
      </c>
      <c r="G58" s="30">
        <f t="shared" si="7"/>
        <v>7.315770313229697E-2</v>
      </c>
      <c r="I58" s="4"/>
      <c r="N58" s="241"/>
      <c r="O58" s="241"/>
      <c r="P58" s="241"/>
      <c r="Q58" s="241"/>
      <c r="R58" s="241"/>
      <c r="S58" s="241"/>
      <c r="T58" s="241"/>
      <c r="U58" s="241"/>
      <c r="V58" s="241"/>
    </row>
    <row r="59" spans="1:22" ht="14.1" customHeight="1">
      <c r="A59" s="240" t="s">
        <v>242</v>
      </c>
      <c r="B59" s="87">
        <v>4993.3749100000005</v>
      </c>
      <c r="C59" s="25">
        <f t="shared" si="4"/>
        <v>0.43482203388084706</v>
      </c>
      <c r="D59" s="87">
        <v>6280.6496029999998</v>
      </c>
      <c r="E59" s="25">
        <f t="shared" si="5"/>
        <v>0.47078953904940957</v>
      </c>
      <c r="F59" s="87">
        <f t="shared" si="6"/>
        <v>11274.024513</v>
      </c>
      <c r="G59" s="25">
        <f t="shared" si="7"/>
        <v>0.45415103488618475</v>
      </c>
      <c r="I59" s="4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>
      <c r="A60" s="239" t="s">
        <v>127</v>
      </c>
      <c r="B60" s="236">
        <f>SUM(B52:B59)</f>
        <v>11483.720973000001</v>
      </c>
      <c r="C60" s="238"/>
      <c r="D60" s="236">
        <f>SUM(D52:D59)</f>
        <v>13340.67366</v>
      </c>
      <c r="E60" s="237"/>
      <c r="F60" s="236">
        <f>SUM(F52:F59)</f>
        <v>24824.394633</v>
      </c>
      <c r="G60" s="14"/>
      <c r="I60" s="4"/>
    </row>
    <row r="61" spans="1:22" ht="14.1" customHeight="1">
      <c r="A61" s="235"/>
      <c r="B61" s="83"/>
      <c r="C61" s="159"/>
      <c r="D61" s="83"/>
      <c r="E61" s="223"/>
      <c r="F61" s="83"/>
      <c r="G61" s="81"/>
      <c r="H61" s="4"/>
      <c r="I61" s="4"/>
    </row>
    <row r="62" spans="1:22" ht="20.100000000000001" customHeight="1">
      <c r="A62" s="234" t="s">
        <v>241</v>
      </c>
      <c r="B62" s="233" t="s">
        <v>127</v>
      </c>
      <c r="C62" s="232" t="s">
        <v>179</v>
      </c>
      <c r="D62" s="83"/>
      <c r="E62" s="223"/>
      <c r="F62" s="83"/>
      <c r="G62" s="222"/>
      <c r="H62" s="4"/>
      <c r="I62" s="209"/>
      <c r="J62" s="209"/>
      <c r="K62" s="209"/>
      <c r="L62" s="209"/>
      <c r="M62" s="209"/>
      <c r="N62" s="209"/>
      <c r="O62" s="4"/>
      <c r="P62" s="4"/>
    </row>
    <row r="63" spans="1:22" ht="14.1" customHeight="1">
      <c r="A63" s="231" t="s">
        <v>240</v>
      </c>
      <c r="B63" s="230">
        <v>25290.326979000001</v>
      </c>
      <c r="C63" s="229">
        <f>B63/SUM($B$63:$B$64)</f>
        <v>0.91215988865255482</v>
      </c>
      <c r="D63" s="83"/>
      <c r="E63" s="223"/>
      <c r="F63" s="83"/>
      <c r="G63" s="222"/>
      <c r="H63" s="4"/>
      <c r="I63" s="209"/>
      <c r="J63" s="209"/>
      <c r="K63" s="209"/>
      <c r="L63" s="209"/>
      <c r="M63" s="209"/>
      <c r="N63" s="209"/>
      <c r="O63" s="209"/>
      <c r="P63" s="208"/>
    </row>
    <row r="64" spans="1:22" ht="14.1" customHeight="1">
      <c r="A64" s="228" t="s">
        <v>239</v>
      </c>
      <c r="B64" s="227">
        <v>2435.4339249999998</v>
      </c>
      <c r="C64" s="226">
        <f>B64/SUM($B$63:$B$64)</f>
        <v>8.7840111347445085E-2</v>
      </c>
      <c r="D64" s="83"/>
      <c r="E64" s="223"/>
      <c r="F64" s="83"/>
      <c r="G64" s="222"/>
      <c r="I64" s="4"/>
    </row>
    <row r="65" spans="1:22" ht="14.1" customHeight="1">
      <c r="A65" s="225"/>
      <c r="B65" s="159"/>
      <c r="C65" s="224"/>
      <c r="D65" s="83"/>
      <c r="E65" s="223"/>
      <c r="F65" s="83"/>
      <c r="G65" s="222"/>
      <c r="I65" s="4"/>
    </row>
    <row r="66" spans="1:22" ht="14.1" customHeight="1">
      <c r="A66" s="225"/>
      <c r="B66" s="159"/>
      <c r="C66" s="224"/>
      <c r="D66" s="83"/>
      <c r="E66" s="223"/>
      <c r="F66" s="83"/>
      <c r="G66" s="222"/>
      <c r="I66" s="4"/>
    </row>
    <row r="67" spans="1:22" ht="20.100000000000001" customHeight="1">
      <c r="A67" s="275" t="s">
        <v>238</v>
      </c>
      <c r="B67" s="275"/>
      <c r="C67" s="275"/>
      <c r="D67" s="275"/>
      <c r="E67" s="275"/>
      <c r="F67" s="275"/>
      <c r="G67" s="275"/>
      <c r="H67" s="275"/>
      <c r="I67" s="275"/>
      <c r="J67" s="275"/>
      <c r="K67" s="275"/>
      <c r="L67" s="275"/>
      <c r="M67" s="275"/>
      <c r="N67" s="275"/>
      <c r="O67" s="275"/>
      <c r="P67" s="275"/>
      <c r="Q67" s="275"/>
      <c r="R67" s="275"/>
      <c r="S67" s="275"/>
      <c r="T67" s="275"/>
      <c r="U67" s="275"/>
      <c r="V67" s="374"/>
    </row>
    <row r="68" spans="1:22" ht="14.45" customHeight="1">
      <c r="I68" s="3"/>
    </row>
    <row r="69" spans="1:22" ht="20.100000000000001" customHeight="1">
      <c r="A69" s="98" t="s">
        <v>237</v>
      </c>
      <c r="B69" s="375" t="s">
        <v>107</v>
      </c>
      <c r="C69" s="375"/>
      <c r="D69" s="375" t="s">
        <v>236</v>
      </c>
      <c r="E69" s="375"/>
      <c r="G69" s="376" t="s">
        <v>235</v>
      </c>
      <c r="H69" s="377"/>
      <c r="I69" s="378"/>
      <c r="M69" s="221"/>
      <c r="N69" s="221"/>
      <c r="O69" s="221"/>
    </row>
    <row r="70" spans="1:22" ht="14.45" customHeight="1">
      <c r="A70" s="220"/>
      <c r="B70" s="219">
        <v>2009</v>
      </c>
      <c r="C70" s="218" t="s">
        <v>179</v>
      </c>
      <c r="D70" s="219">
        <v>2009</v>
      </c>
      <c r="E70" s="218" t="s">
        <v>179</v>
      </c>
      <c r="G70" s="379" t="s">
        <v>234</v>
      </c>
      <c r="H70" s="380"/>
      <c r="I70" s="196">
        <v>4351.8530910000009</v>
      </c>
    </row>
    <row r="71" spans="1:22" ht="22.7" customHeight="1">
      <c r="A71" s="70" t="s">
        <v>175</v>
      </c>
      <c r="B71" s="113">
        <v>14568.439568</v>
      </c>
      <c r="C71" s="30"/>
      <c r="D71" s="113">
        <v>23788.758679999999</v>
      </c>
      <c r="E71" s="217"/>
      <c r="G71" s="336" t="s">
        <v>233</v>
      </c>
      <c r="H71" s="381"/>
      <c r="I71" s="196">
        <v>18497.998682000001</v>
      </c>
    </row>
    <row r="72" spans="1:22" ht="22.7" customHeight="1">
      <c r="A72" s="216" t="s">
        <v>232</v>
      </c>
      <c r="B72" s="113">
        <v>8982.0218249999998</v>
      </c>
      <c r="C72" s="30">
        <f t="shared" ref="C72:C79" si="8">SUM(B72/$B$71)</f>
        <v>0.61653973186869448</v>
      </c>
      <c r="D72" s="113">
        <v>8982.0218249999998</v>
      </c>
      <c r="E72" s="30">
        <f t="shared" ref="E72:E79" si="9">SUM(D72/$D$71)</f>
        <v>0.37757421250195305</v>
      </c>
      <c r="G72" s="336" t="s">
        <v>231</v>
      </c>
      <c r="H72" s="382"/>
      <c r="I72" s="196">
        <v>676.40091700000005</v>
      </c>
    </row>
    <row r="73" spans="1:22" ht="22.7" customHeight="1">
      <c r="A73" s="212" t="s">
        <v>230</v>
      </c>
      <c r="B73" s="113">
        <v>4055.8355200000001</v>
      </c>
      <c r="C73" s="30">
        <f t="shared" si="8"/>
        <v>0.27839876062696245</v>
      </c>
      <c r="D73" s="113">
        <v>4055.8355200000001</v>
      </c>
      <c r="E73" s="30">
        <f t="shared" si="9"/>
        <v>0.17049378551264535</v>
      </c>
      <c r="G73" s="383" t="s">
        <v>229</v>
      </c>
      <c r="H73" s="384"/>
      <c r="I73" s="193">
        <v>1314.1419530000001</v>
      </c>
    </row>
    <row r="74" spans="1:22" ht="22.7" customHeight="1">
      <c r="A74" s="215" t="s">
        <v>228</v>
      </c>
      <c r="B74" s="113">
        <v>4926.1863050000002</v>
      </c>
      <c r="C74" s="30">
        <f t="shared" si="8"/>
        <v>0.33814097124173209</v>
      </c>
      <c r="D74" s="113">
        <v>4926.1863050000002</v>
      </c>
      <c r="E74" s="30">
        <f t="shared" si="9"/>
        <v>0.20708042698930773</v>
      </c>
      <c r="H74" s="52"/>
      <c r="I74" s="214"/>
      <c r="J74" s="51"/>
      <c r="K74" s="51"/>
    </row>
    <row r="75" spans="1:22">
      <c r="A75" s="70" t="s">
        <v>227</v>
      </c>
      <c r="B75" s="113">
        <v>773.10809800000004</v>
      </c>
      <c r="C75" s="30">
        <f t="shared" si="8"/>
        <v>5.306732367536153E-2</v>
      </c>
      <c r="D75" s="113">
        <v>1765.5767810000002</v>
      </c>
      <c r="E75" s="30">
        <f t="shared" si="9"/>
        <v>7.4218953781912941E-2</v>
      </c>
      <c r="G75" s="385" t="s">
        <v>226</v>
      </c>
      <c r="H75" s="386"/>
      <c r="I75" s="387"/>
      <c r="J75" s="51"/>
      <c r="K75" s="51"/>
    </row>
    <row r="76" spans="1:22">
      <c r="A76" s="70" t="s">
        <v>225</v>
      </c>
      <c r="B76" s="113">
        <v>4813.3096450000003</v>
      </c>
      <c r="C76" s="30">
        <f t="shared" si="8"/>
        <v>0.33039294445594397</v>
      </c>
      <c r="D76" s="213">
        <v>13041.160073999999</v>
      </c>
      <c r="E76" s="30">
        <f t="shared" si="9"/>
        <v>0.54820683371613399</v>
      </c>
      <c r="G76" s="367" t="s">
        <v>178</v>
      </c>
      <c r="H76" s="368"/>
      <c r="I76" s="196">
        <v>5106.0174099999995</v>
      </c>
      <c r="J76" s="51"/>
      <c r="K76" s="51"/>
    </row>
    <row r="77" spans="1:22">
      <c r="A77" s="212" t="s">
        <v>224</v>
      </c>
      <c r="B77" s="113">
        <v>2347.1340960000002</v>
      </c>
      <c r="C77" s="30">
        <f t="shared" si="8"/>
        <v>0.16111087841937088</v>
      </c>
      <c r="D77" s="113">
        <v>4786.0750250000001</v>
      </c>
      <c r="E77" s="30">
        <f t="shared" si="9"/>
        <v>0.20119061651685982</v>
      </c>
      <c r="G77" s="367" t="s">
        <v>177</v>
      </c>
      <c r="H77" s="368"/>
      <c r="I77" s="196">
        <v>3095.7821890000005</v>
      </c>
      <c r="J77" s="51"/>
      <c r="K77" s="51"/>
    </row>
    <row r="78" spans="1:22">
      <c r="A78" s="212" t="s">
        <v>223</v>
      </c>
      <c r="B78" s="113">
        <v>1575.2661289999999</v>
      </c>
      <c r="C78" s="30">
        <f t="shared" si="8"/>
        <v>0.10812867923481095</v>
      </c>
      <c r="D78" s="113">
        <v>5976.1471579999998</v>
      </c>
      <c r="E78" s="30">
        <f t="shared" si="9"/>
        <v>0.25121727612564942</v>
      </c>
      <c r="G78" s="367" t="s">
        <v>222</v>
      </c>
      <c r="H78" s="368"/>
      <c r="I78" s="196">
        <v>625.72111599999994</v>
      </c>
      <c r="J78" s="51"/>
      <c r="K78" s="51"/>
    </row>
    <row r="79" spans="1:22">
      <c r="A79" s="211" t="s">
        <v>221</v>
      </c>
      <c r="B79" s="210">
        <v>890.90941700000008</v>
      </c>
      <c r="C79" s="25">
        <f t="shared" si="8"/>
        <v>6.1153386595837515E-2</v>
      </c>
      <c r="D79" s="210">
        <v>2278.9378889999998</v>
      </c>
      <c r="E79" s="25">
        <f t="shared" si="9"/>
        <v>9.5798940989551454E-2</v>
      </c>
      <c r="G79" s="353" t="s">
        <v>220</v>
      </c>
      <c r="H79" s="354"/>
      <c r="I79" s="193">
        <v>151.50110800000002</v>
      </c>
      <c r="J79" s="51"/>
      <c r="K79" s="51"/>
    </row>
    <row r="80" spans="1:22" ht="14.1" customHeight="1">
      <c r="I80" s="4"/>
    </row>
    <row r="81" spans="1:22" ht="14.1" customHeight="1">
      <c r="A81" s="209"/>
      <c r="B81" s="208"/>
      <c r="C81" s="3"/>
      <c r="D81" s="3"/>
      <c r="E81" s="3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ht="14.1" customHeight="1">
      <c r="A82" s="82"/>
      <c r="B82" s="148"/>
      <c r="I82" s="4"/>
    </row>
    <row r="83" spans="1:22" ht="14.1" customHeight="1">
      <c r="A83" s="82"/>
      <c r="B83" s="148"/>
      <c r="I83" s="4"/>
    </row>
    <row r="84" spans="1:22" ht="14.1" customHeight="1">
      <c r="A84" s="82"/>
      <c r="B84" s="148"/>
      <c r="I84" s="4"/>
    </row>
    <row r="85" spans="1:22" ht="14.1" customHeight="1">
      <c r="I85" s="4"/>
    </row>
    <row r="86" spans="1:22" ht="20.100000000000001" customHeight="1">
      <c r="A86" s="207" t="s">
        <v>219</v>
      </c>
      <c r="B86" s="206"/>
      <c r="I86" s="4"/>
    </row>
    <row r="87" spans="1:22" ht="22.7" customHeight="1">
      <c r="A87" s="70" t="s">
        <v>175</v>
      </c>
      <c r="B87" s="205">
        <f>SUM(B88:B92)</f>
        <v>4844.1860039999992</v>
      </c>
      <c r="I87" s="4"/>
    </row>
    <row r="88" spans="1:22">
      <c r="A88" s="70" t="s">
        <v>218</v>
      </c>
      <c r="B88" s="204">
        <v>2507.9842159999998</v>
      </c>
      <c r="I88" s="4"/>
    </row>
    <row r="89" spans="1:22">
      <c r="A89" s="70" t="s">
        <v>217</v>
      </c>
      <c r="B89" s="204">
        <v>1196.125945</v>
      </c>
      <c r="I89" s="4"/>
    </row>
    <row r="90" spans="1:22">
      <c r="A90" s="70" t="s">
        <v>216</v>
      </c>
      <c r="B90" s="204">
        <v>846.52198399999997</v>
      </c>
      <c r="I90" s="4"/>
    </row>
    <row r="91" spans="1:22">
      <c r="A91" s="70" t="s">
        <v>215</v>
      </c>
      <c r="B91" s="204">
        <v>238.17038400000001</v>
      </c>
      <c r="I91" s="4"/>
    </row>
    <row r="92" spans="1:22">
      <c r="A92" s="66" t="s">
        <v>214</v>
      </c>
      <c r="B92" s="203">
        <v>55.383475000000004</v>
      </c>
      <c r="I92" s="4"/>
    </row>
    <row r="93" spans="1:22">
      <c r="I93" s="4"/>
    </row>
    <row r="94" spans="1:22">
      <c r="I94" s="4"/>
    </row>
    <row r="95" spans="1:22">
      <c r="I95" s="4"/>
    </row>
    <row r="96" spans="1:22" ht="20.100000000000001" customHeight="1">
      <c r="A96" s="155" t="s">
        <v>213</v>
      </c>
      <c r="B96" s="135"/>
      <c r="C96" s="135"/>
      <c r="D96" s="135"/>
      <c r="E96" s="135"/>
      <c r="F96" s="135"/>
      <c r="G96" s="135"/>
      <c r="H96" s="135"/>
      <c r="I96" s="135"/>
      <c r="J96" s="135"/>
      <c r="K96" s="135"/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</row>
    <row r="97" spans="1:9" ht="14.1" customHeight="1">
      <c r="F97" s="202"/>
      <c r="G97" s="202"/>
      <c r="H97" s="201"/>
      <c r="I97" s="4"/>
    </row>
    <row r="98" spans="1:9" ht="20.100000000000001" customHeight="1">
      <c r="A98" s="303" t="s">
        <v>212</v>
      </c>
      <c r="B98" s="355" t="s">
        <v>211</v>
      </c>
      <c r="C98" s="356"/>
      <c r="D98" s="355" t="s">
        <v>127</v>
      </c>
      <c r="E98" s="356"/>
      <c r="F98" s="359" t="s">
        <v>179</v>
      </c>
      <c r="H98" s="1"/>
      <c r="I98" s="1"/>
    </row>
    <row r="99" spans="1:9" ht="20.100000000000001" customHeight="1">
      <c r="A99" s="305"/>
      <c r="B99" s="357"/>
      <c r="C99" s="358"/>
      <c r="D99" s="357"/>
      <c r="E99" s="358"/>
      <c r="F99" s="360"/>
      <c r="H99" s="1"/>
      <c r="I99" s="1"/>
    </row>
    <row r="100" spans="1:9" ht="14.1" customHeight="1">
      <c r="A100" s="178" t="s">
        <v>210</v>
      </c>
      <c r="B100" s="200">
        <v>602.71178099999997</v>
      </c>
      <c r="C100" s="199"/>
      <c r="D100" s="195">
        <v>893.0893779999999</v>
      </c>
      <c r="E100" s="195"/>
      <c r="F100" s="198">
        <f t="shared" ref="F100:F106" si="10">B100/D100</f>
        <v>0.67486166093445576</v>
      </c>
      <c r="H100" s="1"/>
      <c r="I100" s="1"/>
    </row>
    <row r="101" spans="1:9" ht="14.1" customHeight="1">
      <c r="A101" s="175" t="s">
        <v>209</v>
      </c>
      <c r="B101" s="197">
        <v>833.88480200000004</v>
      </c>
      <c r="C101" s="196"/>
      <c r="D101" s="195">
        <v>866.48850699999991</v>
      </c>
      <c r="E101" s="195"/>
      <c r="F101" s="194">
        <f t="shared" si="10"/>
        <v>0.96237260536451652</v>
      </c>
      <c r="H101" s="1"/>
      <c r="I101" s="1"/>
    </row>
    <row r="102" spans="1:9" ht="14.1" customHeight="1">
      <c r="A102" s="175" t="s">
        <v>208</v>
      </c>
      <c r="B102" s="197">
        <v>514.28438700000004</v>
      </c>
      <c r="C102" s="196"/>
      <c r="D102" s="195">
        <v>515.63600100000008</v>
      </c>
      <c r="E102" s="195"/>
      <c r="F102" s="194">
        <f t="shared" si="10"/>
        <v>0.9973787439252132</v>
      </c>
      <c r="G102" s="4"/>
      <c r="H102" s="1"/>
      <c r="I102" s="1"/>
    </row>
    <row r="103" spans="1:9" ht="14.1" customHeight="1">
      <c r="A103" s="175" t="s">
        <v>207</v>
      </c>
      <c r="B103" s="197">
        <v>516.11343499999998</v>
      </c>
      <c r="C103" s="196"/>
      <c r="D103" s="195">
        <v>531.35993499999995</v>
      </c>
      <c r="E103" s="195"/>
      <c r="F103" s="194">
        <f t="shared" si="10"/>
        <v>0.971306643584259</v>
      </c>
      <c r="H103" s="1"/>
      <c r="I103" s="1"/>
    </row>
    <row r="104" spans="1:9" ht="14.1" customHeight="1">
      <c r="A104" s="175" t="s">
        <v>206</v>
      </c>
      <c r="B104" s="197">
        <v>9683.6260169999987</v>
      </c>
      <c r="C104" s="196"/>
      <c r="D104" s="195">
        <v>11133.997650000001</v>
      </c>
      <c r="E104" s="195"/>
      <c r="F104" s="194">
        <f t="shared" si="10"/>
        <v>0.86973487164333985</v>
      </c>
      <c r="H104" s="1"/>
      <c r="I104" s="1"/>
    </row>
    <row r="105" spans="1:9" ht="14.1" customHeight="1">
      <c r="A105" s="175" t="s">
        <v>205</v>
      </c>
      <c r="B105" s="197">
        <v>1429.0301219999999</v>
      </c>
      <c r="C105" s="196"/>
      <c r="D105" s="195">
        <v>3724.8309260000001</v>
      </c>
      <c r="E105" s="195"/>
      <c r="F105" s="194">
        <f t="shared" si="10"/>
        <v>0.38364966098866626</v>
      </c>
      <c r="I105" s="4"/>
    </row>
    <row r="106" spans="1:9" ht="14.1" customHeight="1" thickBot="1">
      <c r="A106" s="171" t="s">
        <v>204</v>
      </c>
      <c r="B106" s="164">
        <v>392.22918900000002</v>
      </c>
      <c r="C106" s="193"/>
      <c r="D106" s="192">
        <v>9450.2061300000005</v>
      </c>
      <c r="E106" s="192"/>
      <c r="F106" s="191">
        <f t="shared" si="10"/>
        <v>4.1504828953397653E-2</v>
      </c>
      <c r="I106" s="4"/>
    </row>
    <row r="107" spans="1:9" ht="14.1" customHeight="1">
      <c r="I107" s="4"/>
    </row>
    <row r="108" spans="1:9" ht="14.1" customHeight="1">
      <c r="I108" s="4"/>
    </row>
    <row r="109" spans="1:9" ht="14.1" customHeight="1">
      <c r="I109" s="4"/>
    </row>
    <row r="110" spans="1:9" ht="14.1" customHeight="1">
      <c r="I110" s="4"/>
    </row>
    <row r="111" spans="1:9" ht="14.1" customHeight="1">
      <c r="I111" s="4"/>
    </row>
    <row r="112" spans="1:9" ht="14.1" customHeight="1">
      <c r="I112" s="4"/>
    </row>
    <row r="113" spans="1:9" ht="14.1" customHeight="1">
      <c r="A113" s="361" t="s">
        <v>203</v>
      </c>
      <c r="B113" s="363" t="s">
        <v>202</v>
      </c>
      <c r="C113" s="339" t="s">
        <v>201</v>
      </c>
      <c r="D113" s="341" t="s">
        <v>175</v>
      </c>
      <c r="E113" s="363" t="s">
        <v>202</v>
      </c>
      <c r="F113" s="339" t="s">
        <v>201</v>
      </c>
      <c r="G113" s="341" t="s">
        <v>175</v>
      </c>
      <c r="I113" s="4"/>
    </row>
    <row r="114" spans="1:9" ht="27.6" customHeight="1">
      <c r="A114" s="362"/>
      <c r="B114" s="364"/>
      <c r="C114" s="365"/>
      <c r="D114" s="342"/>
      <c r="E114" s="366"/>
      <c r="F114" s="340"/>
      <c r="G114" s="342"/>
      <c r="H114" s="1"/>
      <c r="I114" s="1"/>
    </row>
    <row r="115" spans="1:9" ht="14.1" customHeight="1">
      <c r="A115" s="101" t="s">
        <v>200</v>
      </c>
      <c r="B115" s="190">
        <v>6007</v>
      </c>
      <c r="C115" s="189">
        <v>6813</v>
      </c>
      <c r="D115" s="188">
        <f t="shared" ref="D115:D122" si="11">SUM(B115:C115)</f>
        <v>12820</v>
      </c>
      <c r="E115" s="187"/>
      <c r="F115" s="6"/>
      <c r="G115" s="6"/>
      <c r="H115" s="1"/>
      <c r="I115" s="1"/>
    </row>
    <row r="116" spans="1:9" ht="14.1" customHeight="1">
      <c r="A116" s="70" t="s">
        <v>199</v>
      </c>
      <c r="B116" s="185">
        <v>579</v>
      </c>
      <c r="C116" s="184">
        <v>656</v>
      </c>
      <c r="D116" s="186">
        <f t="shared" si="11"/>
        <v>1235</v>
      </c>
      <c r="E116" s="179">
        <f t="shared" ref="E116:E122" si="12">B116/$B$115</f>
        <v>9.6387547860829037E-2</v>
      </c>
      <c r="F116" s="179">
        <f t="shared" ref="F116:F122" si="13">C116/$C$115</f>
        <v>9.6286511081755469E-2</v>
      </c>
      <c r="G116" s="179">
        <f t="shared" ref="G116:G122" si="14">D116/$D$115</f>
        <v>9.6333853354134164E-2</v>
      </c>
      <c r="H116" s="1"/>
      <c r="I116" s="1"/>
    </row>
    <row r="117" spans="1:9" ht="14.1" customHeight="1">
      <c r="A117" s="70" t="s">
        <v>198</v>
      </c>
      <c r="B117" s="185">
        <v>127</v>
      </c>
      <c r="C117" s="184">
        <v>225</v>
      </c>
      <c r="D117" s="183">
        <f t="shared" si="11"/>
        <v>352</v>
      </c>
      <c r="E117" s="179">
        <f t="shared" si="12"/>
        <v>2.1142000998834693E-2</v>
      </c>
      <c r="F117" s="179">
        <f t="shared" si="13"/>
        <v>3.3025099075297229E-2</v>
      </c>
      <c r="G117" s="179">
        <f t="shared" si="14"/>
        <v>2.7457098283931357E-2</v>
      </c>
      <c r="H117" s="1"/>
      <c r="I117" s="1"/>
    </row>
    <row r="118" spans="1:9" ht="14.1" customHeight="1">
      <c r="A118" s="70" t="s">
        <v>197</v>
      </c>
      <c r="B118" s="185">
        <v>249.46971500000001</v>
      </c>
      <c r="C118" s="184">
        <v>361.07302399999998</v>
      </c>
      <c r="D118" s="183">
        <f t="shared" si="11"/>
        <v>610.54273899999998</v>
      </c>
      <c r="E118" s="179">
        <f t="shared" si="12"/>
        <v>4.1529834359913434E-2</v>
      </c>
      <c r="F118" s="179">
        <f t="shared" si="13"/>
        <v>5.2997655071187436E-2</v>
      </c>
      <c r="G118" s="179">
        <f t="shared" si="14"/>
        <v>4.762423861154446E-2</v>
      </c>
      <c r="H118" s="1"/>
      <c r="I118" s="1"/>
    </row>
    <row r="119" spans="1:9" ht="14.1" customHeight="1">
      <c r="A119" s="70" t="s">
        <v>196</v>
      </c>
      <c r="B119" s="185">
        <v>860.5245339999999</v>
      </c>
      <c r="C119" s="184">
        <v>772.12542800000006</v>
      </c>
      <c r="D119" s="183">
        <f t="shared" si="11"/>
        <v>1632.649962</v>
      </c>
      <c r="E119" s="179">
        <f t="shared" si="12"/>
        <v>0.14325362643582484</v>
      </c>
      <c r="F119" s="179">
        <f t="shared" si="13"/>
        <v>0.11333119448113901</v>
      </c>
      <c r="G119" s="179">
        <f t="shared" si="14"/>
        <v>0.1273517911076443</v>
      </c>
      <c r="H119" s="1"/>
      <c r="I119" s="1"/>
    </row>
    <row r="120" spans="1:9" ht="14.1" customHeight="1">
      <c r="A120" s="70" t="s">
        <v>195</v>
      </c>
      <c r="B120" s="185">
        <v>1159.7008810000002</v>
      </c>
      <c r="C120" s="184">
        <v>1265.4108490000001</v>
      </c>
      <c r="D120" s="183">
        <f t="shared" si="11"/>
        <v>2425.1117300000005</v>
      </c>
      <c r="E120" s="179">
        <f t="shared" si="12"/>
        <v>0.19305824554686202</v>
      </c>
      <c r="F120" s="179">
        <f t="shared" si="13"/>
        <v>0.18573474959635991</v>
      </c>
      <c r="G120" s="179">
        <f t="shared" si="14"/>
        <v>0.1891662815912637</v>
      </c>
      <c r="H120" s="1"/>
      <c r="I120" s="1"/>
    </row>
    <row r="121" spans="1:9" ht="14.1" customHeight="1">
      <c r="A121" s="70" t="s">
        <v>194</v>
      </c>
      <c r="B121" s="185">
        <v>992.47562600000003</v>
      </c>
      <c r="C121" s="184">
        <v>1537.2114149999998</v>
      </c>
      <c r="D121" s="183">
        <f t="shared" si="11"/>
        <v>2529.6870409999997</v>
      </c>
      <c r="E121" s="179">
        <f t="shared" si="12"/>
        <v>0.16521984784418178</v>
      </c>
      <c r="F121" s="179">
        <f t="shared" si="13"/>
        <v>0.22562915235579037</v>
      </c>
      <c r="G121" s="179">
        <f t="shared" si="14"/>
        <v>0.19732348213728546</v>
      </c>
      <c r="H121" s="1"/>
      <c r="I121" s="1"/>
    </row>
    <row r="122" spans="1:9" ht="14.1" customHeight="1">
      <c r="A122" s="66" t="s">
        <v>193</v>
      </c>
      <c r="B122" s="182">
        <v>2039.0805769999999</v>
      </c>
      <c r="C122" s="181">
        <v>1996.201552</v>
      </c>
      <c r="D122" s="180">
        <f t="shared" si="11"/>
        <v>4035.2821290000002</v>
      </c>
      <c r="E122" s="179">
        <f t="shared" si="12"/>
        <v>0.3394507369735309</v>
      </c>
      <c r="F122" s="179">
        <f t="shared" si="13"/>
        <v>0.29299890679583152</v>
      </c>
      <c r="G122" s="179">
        <f t="shared" si="14"/>
        <v>0.31476459664586587</v>
      </c>
      <c r="H122" s="1"/>
      <c r="I122" s="1"/>
    </row>
    <row r="123" spans="1:9" ht="14.1" customHeight="1">
      <c r="I123" s="4"/>
    </row>
    <row r="124" spans="1:9" ht="14.1" customHeight="1">
      <c r="I124" s="4"/>
    </row>
    <row r="125" spans="1:9" ht="14.1" customHeight="1">
      <c r="I125" s="4"/>
    </row>
    <row r="126" spans="1:9" ht="14.1" customHeight="1">
      <c r="I126" s="4"/>
    </row>
    <row r="127" spans="1:9" ht="14.1" customHeight="1">
      <c r="I127" s="4"/>
    </row>
    <row r="128" spans="1:9" ht="14.1" customHeight="1">
      <c r="I128" s="4"/>
    </row>
    <row r="129" spans="1:22" ht="14.1" customHeight="1">
      <c r="I129" s="4"/>
    </row>
    <row r="130" spans="1:22" ht="21.4" customHeight="1">
      <c r="A130" s="155" t="s">
        <v>192</v>
      </c>
      <c r="B130" s="135"/>
      <c r="C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  <c r="Q130" s="135"/>
      <c r="R130" s="135"/>
      <c r="S130" s="135"/>
      <c r="T130" s="135"/>
      <c r="U130" s="135"/>
      <c r="V130" s="135"/>
    </row>
    <row r="131" spans="1:22" ht="14.1" customHeight="1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15" customHeight="1">
      <c r="A132" s="346" t="s">
        <v>191</v>
      </c>
      <c r="B132" s="347"/>
      <c r="C132" s="348"/>
      <c r="I132" s="3"/>
    </row>
    <row r="133" spans="1:22">
      <c r="A133" s="178" t="s">
        <v>190</v>
      </c>
      <c r="B133" s="177">
        <v>6736.6247110000004</v>
      </c>
      <c r="C133" s="176">
        <f t="shared" ref="C133:C140" si="15">B133/SUM($B$133:$B$140)</f>
        <v>0.66433849664235145</v>
      </c>
      <c r="I133" s="3"/>
    </row>
    <row r="134" spans="1:22">
      <c r="A134" s="175" t="s">
        <v>189</v>
      </c>
      <c r="B134" s="113">
        <v>1786.9350510000002</v>
      </c>
      <c r="C134" s="30">
        <f t="shared" si="15"/>
        <v>0.17622025811241063</v>
      </c>
      <c r="I134" s="3"/>
    </row>
    <row r="135" spans="1:22">
      <c r="A135" s="175" t="s">
        <v>188</v>
      </c>
      <c r="B135" s="113">
        <v>164.99882499999998</v>
      </c>
      <c r="C135" s="30">
        <f t="shared" si="15"/>
        <v>1.6271512226184694E-2</v>
      </c>
      <c r="I135" s="3"/>
    </row>
    <row r="136" spans="1:22">
      <c r="A136" s="175" t="s">
        <v>187</v>
      </c>
      <c r="B136" s="113">
        <v>183.29443700000002</v>
      </c>
      <c r="C136" s="30">
        <f t="shared" si="15"/>
        <v>1.807575097966389E-2</v>
      </c>
      <c r="I136" s="3"/>
    </row>
    <row r="137" spans="1:22">
      <c r="A137" s="175" t="s">
        <v>186</v>
      </c>
      <c r="B137" s="113">
        <v>469.22909799999996</v>
      </c>
      <c r="C137" s="30">
        <f t="shared" si="15"/>
        <v>4.6273462886712163E-2</v>
      </c>
      <c r="I137" s="3"/>
    </row>
    <row r="138" spans="1:22">
      <c r="A138" s="175" t="s">
        <v>185</v>
      </c>
      <c r="B138" s="174">
        <v>473.56595700000003</v>
      </c>
      <c r="C138" s="173">
        <f t="shared" si="15"/>
        <v>4.6701146261074016E-2</v>
      </c>
      <c r="I138" s="3"/>
    </row>
    <row r="139" spans="1:22">
      <c r="A139" s="175" t="s">
        <v>184</v>
      </c>
      <c r="B139" s="174">
        <v>300.94188100000002</v>
      </c>
      <c r="C139" s="173">
        <f t="shared" si="15"/>
        <v>2.967766283222029E-2</v>
      </c>
      <c r="E139" s="172"/>
      <c r="I139" s="3"/>
    </row>
    <row r="140" spans="1:22">
      <c r="A140" s="171" t="s">
        <v>183</v>
      </c>
      <c r="B140" s="170">
        <v>24.759793999999999</v>
      </c>
      <c r="C140" s="169">
        <f t="shared" si="15"/>
        <v>2.4417100593826313E-3</v>
      </c>
      <c r="I140" s="3"/>
    </row>
    <row r="141" spans="1:22">
      <c r="A141" s="82"/>
      <c r="B141" s="159"/>
      <c r="C141" s="79"/>
      <c r="I141" s="3"/>
    </row>
    <row r="142" spans="1:22" ht="22.15" customHeight="1">
      <c r="A142" s="82"/>
      <c r="B142" s="159"/>
      <c r="C142" s="79"/>
      <c r="D142" s="4"/>
      <c r="E142" s="4"/>
      <c r="F142" s="4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" customHeight="1">
      <c r="A143" s="82"/>
      <c r="B143" s="159"/>
      <c r="C143" s="79"/>
      <c r="D143" s="4"/>
      <c r="E143" s="4"/>
      <c r="F143" s="4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" customHeight="1">
      <c r="A144" s="349" t="s">
        <v>182</v>
      </c>
      <c r="B144" s="351" t="s">
        <v>181</v>
      </c>
      <c r="C144" s="351" t="s">
        <v>180</v>
      </c>
      <c r="D144" s="351" t="s">
        <v>179</v>
      </c>
      <c r="F144" s="4"/>
      <c r="H144" s="51"/>
      <c r="I144" s="52"/>
      <c r="J144" s="52"/>
      <c r="K144" s="51"/>
      <c r="L144" s="51"/>
      <c r="M144" s="51"/>
      <c r="N144" s="51"/>
      <c r="O144" s="51"/>
      <c r="P144" s="51"/>
      <c r="Q144" s="51"/>
    </row>
    <row r="145" spans="1:10">
      <c r="A145" s="350"/>
      <c r="B145" s="352"/>
      <c r="C145" s="352"/>
      <c r="D145" s="352"/>
      <c r="F145" s="4"/>
      <c r="H145" s="1"/>
      <c r="I145" s="3"/>
      <c r="J145" s="3"/>
    </row>
    <row r="146" spans="1:10" ht="13.9" customHeight="1">
      <c r="A146" s="73" t="s">
        <v>178</v>
      </c>
      <c r="B146" s="36">
        <v>2680.913517</v>
      </c>
      <c r="C146" s="168">
        <v>569.09941400000002</v>
      </c>
      <c r="D146" s="167">
        <f>C146/B146</f>
        <v>0.21227816950874065</v>
      </c>
      <c r="H146" s="1"/>
      <c r="I146" s="3"/>
      <c r="J146" s="3"/>
    </row>
    <row r="147" spans="1:10" ht="13.9" customHeight="1">
      <c r="A147" s="70" t="s">
        <v>177</v>
      </c>
      <c r="B147" s="68">
        <v>8602.9552559999993</v>
      </c>
      <c r="C147" s="166">
        <v>1250.8479609999999</v>
      </c>
      <c r="D147" s="165">
        <f>C147/B147</f>
        <v>0.14539747374922299</v>
      </c>
      <c r="I147" s="3"/>
    </row>
    <row r="148" spans="1:10" ht="13.9" customHeight="1">
      <c r="A148" s="70" t="s">
        <v>176</v>
      </c>
      <c r="B148" s="68">
        <v>678.12071500000002</v>
      </c>
      <c r="C148" s="166">
        <v>57.401453000000004</v>
      </c>
      <c r="D148" s="165">
        <f>C148/B148</f>
        <v>8.4647838843855405E-2</v>
      </c>
      <c r="I148" s="3"/>
    </row>
    <row r="149" spans="1:10" ht="13.9" customHeight="1">
      <c r="A149" s="66" t="s">
        <v>175</v>
      </c>
      <c r="B149" s="164">
        <v>11961.98949</v>
      </c>
      <c r="C149" s="163">
        <v>1877.3488270000003</v>
      </c>
      <c r="D149" s="162">
        <f>C149/B149</f>
        <v>0.15694285875852249</v>
      </c>
      <c r="E149" s="161">
        <f>1-D149</f>
        <v>0.84305714124147757</v>
      </c>
      <c r="H149" s="4"/>
      <c r="I149" s="4"/>
      <c r="J149" s="4"/>
    </row>
    <row r="150" spans="1:10" ht="13.9" customHeight="1">
      <c r="A150" s="82"/>
      <c r="B150" s="159"/>
      <c r="C150" s="79"/>
      <c r="H150" s="4"/>
      <c r="I150" s="4"/>
      <c r="J150" s="4"/>
    </row>
    <row r="151" spans="1:10" ht="13.9" customHeight="1">
      <c r="A151" s="82"/>
      <c r="B151" s="159"/>
      <c r="C151" s="79"/>
      <c r="F151" s="160" t="s">
        <v>174</v>
      </c>
      <c r="G151" s="160"/>
      <c r="H151" s="160"/>
      <c r="I151" s="4"/>
      <c r="J151" s="4"/>
    </row>
    <row r="152" spans="1:10" ht="13.9" customHeight="1">
      <c r="A152" s="82"/>
      <c r="B152" s="159"/>
      <c r="C152" s="79"/>
      <c r="H152" s="4"/>
      <c r="I152" s="4"/>
      <c r="J152" s="4"/>
    </row>
    <row r="153" spans="1:10" ht="13.9" customHeight="1">
      <c r="A153" s="4"/>
      <c r="H153" s="4"/>
      <c r="I153" s="4"/>
      <c r="J153" s="4"/>
    </row>
    <row r="154" spans="1:10" ht="13.9" customHeight="1">
      <c r="A154" s="333"/>
      <c r="B154" s="335"/>
      <c r="C154" s="335"/>
      <c r="D154" s="335"/>
      <c r="E154" s="21"/>
      <c r="F154" s="332"/>
      <c r="G154" s="332"/>
      <c r="H154" s="314"/>
      <c r="I154" s="314"/>
      <c r="J154" s="343"/>
    </row>
    <row r="155" spans="1:10" ht="13.9" customHeight="1">
      <c r="A155" s="334"/>
      <c r="B155" s="335"/>
      <c r="C155" s="335"/>
      <c r="D155" s="335"/>
      <c r="E155" s="21"/>
      <c r="F155" s="332"/>
      <c r="G155" s="332"/>
      <c r="H155" s="314"/>
      <c r="I155" s="314"/>
      <c r="J155" s="343"/>
    </row>
    <row r="156" spans="1:10" ht="13.9" customHeight="1">
      <c r="A156" s="82"/>
      <c r="B156" s="157"/>
      <c r="C156" s="157"/>
      <c r="D156" s="156"/>
      <c r="E156" s="21"/>
      <c r="F156" s="82"/>
      <c r="G156" s="82"/>
      <c r="H156" s="122"/>
      <c r="I156" s="122"/>
      <c r="J156" s="92"/>
    </row>
    <row r="157" spans="1:10" ht="13.9" customHeight="1">
      <c r="A157" s="82"/>
      <c r="B157" s="157"/>
      <c r="C157" s="157"/>
      <c r="D157" s="156"/>
      <c r="E157" s="21"/>
      <c r="F157" s="82"/>
      <c r="G157" s="82"/>
      <c r="H157" s="122"/>
      <c r="I157" s="122"/>
      <c r="J157" s="92"/>
    </row>
    <row r="158" spans="1:10" ht="13.9" customHeight="1">
      <c r="A158" s="82"/>
      <c r="B158" s="157"/>
      <c r="C158" s="157"/>
      <c r="D158" s="156"/>
      <c r="E158" s="21"/>
      <c r="F158" s="344"/>
      <c r="G158" s="344"/>
      <c r="H158" s="158"/>
      <c r="I158" s="122"/>
      <c r="J158" s="92"/>
    </row>
    <row r="159" spans="1:10" ht="13.9" customHeight="1">
      <c r="A159" s="82"/>
      <c r="B159" s="158"/>
      <c r="C159" s="157"/>
      <c r="D159" s="156"/>
      <c r="E159" s="92"/>
      <c r="F159" s="21"/>
      <c r="G159" s="21"/>
      <c r="H159" s="21"/>
      <c r="I159" s="21"/>
      <c r="J159" s="21"/>
    </row>
    <row r="160" spans="1:10" ht="13.9" customHeight="1">
      <c r="A160" s="82"/>
      <c r="B160" s="137"/>
      <c r="C160" s="137"/>
      <c r="D160" s="156"/>
      <c r="E160" s="21"/>
      <c r="F160" s="21"/>
      <c r="G160" s="21"/>
      <c r="H160" s="21"/>
      <c r="I160" s="21"/>
      <c r="J160" s="21"/>
    </row>
    <row r="161" spans="1:22" ht="13.9" customHeight="1">
      <c r="A161" s="82"/>
      <c r="B161" s="137"/>
      <c r="C161" s="83"/>
      <c r="D161" s="136"/>
      <c r="I161" s="3"/>
    </row>
    <row r="162" spans="1:22" ht="13.9" customHeight="1">
      <c r="A162" s="82"/>
      <c r="B162" s="137"/>
      <c r="C162" s="83"/>
      <c r="D162" s="136"/>
      <c r="I162" s="3"/>
    </row>
    <row r="163" spans="1:22" ht="13.9" customHeight="1">
      <c r="A163" s="82"/>
      <c r="B163" s="137"/>
      <c r="C163" s="83"/>
      <c r="D163" s="136"/>
      <c r="I163" s="3"/>
    </row>
    <row r="164" spans="1:22" ht="21.4" customHeight="1">
      <c r="A164" s="155" t="s">
        <v>173</v>
      </c>
      <c r="B164" s="135"/>
      <c r="C164" s="135"/>
      <c r="D164" s="135"/>
      <c r="E164" s="135"/>
      <c r="F164" s="135"/>
      <c r="G164" s="135"/>
      <c r="H164" s="135"/>
      <c r="I164" s="135"/>
      <c r="J164" s="135"/>
      <c r="K164" s="135"/>
      <c r="L164" s="135"/>
      <c r="M164" s="135"/>
      <c r="N164" s="135"/>
      <c r="O164" s="135"/>
      <c r="P164" s="135"/>
      <c r="Q164" s="135"/>
      <c r="R164" s="135"/>
      <c r="S164" s="135"/>
      <c r="T164" s="135"/>
      <c r="U164" s="135"/>
      <c r="V164" s="135"/>
    </row>
    <row r="165" spans="1:22" ht="37.9" customHeight="1">
      <c r="A165" s="85"/>
      <c r="B165" s="137"/>
      <c r="C165" s="83"/>
      <c r="D165" s="136"/>
      <c r="I165" s="3"/>
    </row>
    <row r="166" spans="1:22" ht="13.9" customHeight="1">
      <c r="A166" s="85"/>
      <c r="B166" s="137"/>
      <c r="C166" s="83"/>
      <c r="D166" s="136"/>
      <c r="I166" s="3"/>
    </row>
    <row r="167" spans="1:22" ht="13.9" customHeight="1">
      <c r="A167" s="78" t="s">
        <v>172</v>
      </c>
      <c r="B167" s="147"/>
      <c r="C167" s="146"/>
      <c r="D167" s="136"/>
      <c r="I167" s="3"/>
    </row>
    <row r="168" spans="1:22" ht="13.9" customHeight="1">
      <c r="A168" s="345" t="s">
        <v>171</v>
      </c>
      <c r="B168" s="154" t="s">
        <v>168</v>
      </c>
      <c r="C168" s="91">
        <v>247</v>
      </c>
      <c r="D168" s="136"/>
      <c r="I168" s="3"/>
    </row>
    <row r="169" spans="1:22" ht="13.9" customHeight="1">
      <c r="A169" s="336"/>
      <c r="B169" s="153" t="s">
        <v>167</v>
      </c>
      <c r="C169" s="103">
        <v>248</v>
      </c>
      <c r="D169" s="136"/>
      <c r="I169" s="3"/>
    </row>
    <row r="170" spans="1:22" ht="13.9" customHeight="1">
      <c r="A170" s="336" t="s">
        <v>170</v>
      </c>
      <c r="B170" s="153" t="s">
        <v>168</v>
      </c>
      <c r="C170" s="103">
        <v>917</v>
      </c>
      <c r="D170" s="136"/>
      <c r="I170" s="3"/>
    </row>
    <row r="171" spans="1:22" ht="13.9" customHeight="1">
      <c r="A171" s="337"/>
      <c r="B171" s="153" t="s">
        <v>167</v>
      </c>
      <c r="C171" s="103">
        <v>757</v>
      </c>
      <c r="D171" s="136"/>
      <c r="I171" s="3"/>
    </row>
    <row r="172" spans="1:22" ht="13.9" customHeight="1">
      <c r="A172" s="336" t="s">
        <v>169</v>
      </c>
      <c r="B172" s="153" t="s">
        <v>168</v>
      </c>
      <c r="C172" s="103">
        <v>110</v>
      </c>
      <c r="D172" s="136"/>
      <c r="I172" s="3"/>
    </row>
    <row r="173" spans="1:22" ht="13.9" customHeight="1">
      <c r="A173" s="338"/>
      <c r="B173" s="152" t="s">
        <v>167</v>
      </c>
      <c r="C173" s="87">
        <v>97</v>
      </c>
      <c r="D173" s="136"/>
      <c r="I173" s="3"/>
    </row>
    <row r="174" spans="1:22" ht="13.9" customHeight="1">
      <c r="A174" s="149"/>
      <c r="B174" s="151" t="s">
        <v>127</v>
      </c>
      <c r="C174" s="150">
        <f>SUM(C168:C173)</f>
        <v>2376</v>
      </c>
      <c r="D174" s="136"/>
      <c r="I174" s="3"/>
    </row>
    <row r="175" spans="1:22" ht="13.9" customHeight="1">
      <c r="A175" s="149"/>
      <c r="B175" s="148"/>
      <c r="C175" s="83"/>
      <c r="D175" s="136"/>
      <c r="I175" s="3"/>
    </row>
    <row r="176" spans="1:22" ht="13.9" customHeight="1">
      <c r="A176" s="149"/>
      <c r="B176" s="148"/>
      <c r="C176" s="83"/>
      <c r="D176" s="136"/>
      <c r="I176" s="3"/>
    </row>
    <row r="177" spans="1:9" ht="13.9" customHeight="1">
      <c r="A177" s="85"/>
      <c r="B177" s="137"/>
      <c r="C177" s="83"/>
      <c r="D177" s="136"/>
      <c r="I177" s="3"/>
    </row>
    <row r="178" spans="1:9" ht="13.9" customHeight="1">
      <c r="A178" s="78" t="s">
        <v>166</v>
      </c>
      <c r="B178" s="147"/>
      <c r="C178" s="146"/>
      <c r="D178" s="136"/>
      <c r="I178" s="3"/>
    </row>
    <row r="179" spans="1:9" ht="13.9" customHeight="1">
      <c r="A179" s="70" t="s">
        <v>165</v>
      </c>
      <c r="B179" s="140"/>
      <c r="C179" s="91">
        <v>137</v>
      </c>
      <c r="D179" s="136"/>
      <c r="I179" s="3"/>
    </row>
    <row r="180" spans="1:9" ht="13.9" customHeight="1">
      <c r="A180" s="70" t="s">
        <v>164</v>
      </c>
      <c r="B180" s="140"/>
      <c r="C180" s="103">
        <v>121</v>
      </c>
      <c r="D180" s="136"/>
      <c r="I180" s="3"/>
    </row>
    <row r="181" spans="1:9" ht="13.9" customHeight="1">
      <c r="A181" s="70" t="s">
        <v>163</v>
      </c>
      <c r="B181" s="140"/>
      <c r="C181" s="103">
        <v>578</v>
      </c>
      <c r="D181" s="136"/>
      <c r="I181" s="3"/>
    </row>
    <row r="182" spans="1:9" ht="13.9" customHeight="1">
      <c r="A182" s="70" t="s">
        <v>162</v>
      </c>
      <c r="B182" s="140"/>
      <c r="C182" s="103">
        <v>492</v>
      </c>
      <c r="D182" s="136"/>
      <c r="I182" s="3"/>
    </row>
    <row r="183" spans="1:9" ht="13.9" customHeight="1">
      <c r="A183" s="66" t="s">
        <v>161</v>
      </c>
      <c r="B183" s="138"/>
      <c r="C183" s="87">
        <v>1042</v>
      </c>
      <c r="D183" s="136"/>
      <c r="I183" s="3"/>
    </row>
    <row r="184" spans="1:9" ht="13.9" customHeight="1">
      <c r="A184" s="85"/>
      <c r="B184" s="137"/>
      <c r="C184" s="83"/>
      <c r="D184" s="136"/>
      <c r="I184" s="3"/>
    </row>
    <row r="185" spans="1:9" ht="13.9" customHeight="1">
      <c r="A185" s="78" t="s">
        <v>160</v>
      </c>
      <c r="B185" s="145"/>
      <c r="C185" s="145"/>
      <c r="D185" s="144"/>
      <c r="I185" s="3"/>
    </row>
    <row r="186" spans="1:9" ht="13.9" customHeight="1">
      <c r="A186" s="73" t="s">
        <v>159</v>
      </c>
      <c r="B186" s="143"/>
      <c r="C186" s="142"/>
      <c r="D186" s="103">
        <v>145</v>
      </c>
      <c r="I186" s="3"/>
    </row>
    <row r="187" spans="1:9" ht="13.9" customHeight="1">
      <c r="A187" s="70" t="s">
        <v>158</v>
      </c>
      <c r="B187" s="141"/>
      <c r="C187" s="140"/>
      <c r="D187" s="103">
        <v>197</v>
      </c>
      <c r="I187" s="3"/>
    </row>
    <row r="188" spans="1:9" ht="13.9" customHeight="1">
      <c r="A188" s="70" t="s">
        <v>157</v>
      </c>
      <c r="B188" s="141"/>
      <c r="C188" s="140"/>
      <c r="D188" s="103">
        <v>401</v>
      </c>
      <c r="I188" s="3"/>
    </row>
    <row r="189" spans="1:9" ht="13.9" customHeight="1">
      <c r="A189" s="70" t="s">
        <v>156</v>
      </c>
      <c r="B189" s="141"/>
      <c r="C189" s="140"/>
      <c r="D189" s="103">
        <v>1109</v>
      </c>
      <c r="I189" s="3"/>
    </row>
    <row r="190" spans="1:9" ht="13.9" customHeight="1">
      <c r="A190" s="66" t="s">
        <v>155</v>
      </c>
      <c r="B190" s="139"/>
      <c r="C190" s="138"/>
      <c r="D190" s="87">
        <v>500</v>
      </c>
      <c r="I190" s="3"/>
    </row>
    <row r="191" spans="1:9" ht="13.9" customHeight="1">
      <c r="I191" s="3"/>
    </row>
    <row r="192" spans="1:9" ht="13.9" customHeight="1">
      <c r="I192" s="3"/>
    </row>
    <row r="193" spans="1:22" ht="13.9" customHeight="1">
      <c r="I193" s="3"/>
    </row>
    <row r="194" spans="1:22" ht="13.9" customHeight="1">
      <c r="I194" s="3"/>
    </row>
    <row r="195" spans="1:22" ht="13.9" customHeight="1">
      <c r="I195" s="3"/>
    </row>
    <row r="196" spans="1:22" ht="13.9" customHeight="1">
      <c r="I196" s="3"/>
    </row>
    <row r="197" spans="1:22" ht="13.9" customHeight="1">
      <c r="A197" s="85"/>
      <c r="B197" s="137"/>
      <c r="C197" s="83"/>
      <c r="D197" s="136"/>
      <c r="I197" s="3"/>
    </row>
    <row r="198" spans="1:22" ht="20.100000000000001" customHeight="1">
      <c r="A198" s="54" t="s">
        <v>154</v>
      </c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135"/>
    </row>
    <row r="199" spans="1:22" ht="20.45" customHeight="1">
      <c r="I199" s="3"/>
    </row>
    <row r="200" spans="1:22" ht="14.45" customHeight="1">
      <c r="A200" s="323"/>
      <c r="B200" s="324"/>
      <c r="C200" s="324"/>
      <c r="D200" s="324"/>
      <c r="E200" s="324"/>
      <c r="F200" s="324"/>
      <c r="G200" s="325"/>
      <c r="H200" s="134"/>
      <c r="I200" s="3"/>
    </row>
    <row r="201" spans="1:22" ht="13.9" customHeight="1">
      <c r="A201" s="78" t="s">
        <v>147</v>
      </c>
      <c r="B201" s="77"/>
      <c r="C201" s="77"/>
      <c r="D201" s="77"/>
      <c r="E201" s="77"/>
      <c r="F201" s="77"/>
      <c r="G201" s="76"/>
      <c r="H201" s="1"/>
      <c r="I201" s="1"/>
    </row>
    <row r="202" spans="1:22" ht="13.9" customHeight="1">
      <c r="A202" s="326" t="s">
        <v>153</v>
      </c>
      <c r="B202" s="327"/>
      <c r="C202" s="327"/>
      <c r="D202" s="327"/>
      <c r="E202" s="327"/>
      <c r="F202" s="328"/>
      <c r="G202" s="91">
        <v>1970</v>
      </c>
      <c r="H202" s="1"/>
      <c r="I202" s="1"/>
    </row>
    <row r="203" spans="1:22" ht="14.45" customHeight="1">
      <c r="A203" s="329" t="s">
        <v>152</v>
      </c>
      <c r="B203" s="330"/>
      <c r="C203" s="330"/>
      <c r="D203" s="330"/>
      <c r="E203" s="330"/>
      <c r="F203" s="331"/>
      <c r="G203" s="87">
        <v>1281</v>
      </c>
      <c r="H203" s="1"/>
      <c r="I203" s="1"/>
    </row>
    <row r="204" spans="1:22">
      <c r="A204" s="82"/>
      <c r="B204" s="132"/>
      <c r="C204" s="132"/>
      <c r="D204" s="132"/>
      <c r="E204" s="132"/>
      <c r="F204" s="132"/>
      <c r="G204" s="132"/>
      <c r="H204" s="133"/>
      <c r="I204" s="3"/>
    </row>
    <row r="205" spans="1:22" ht="14.45" customHeight="1">
      <c r="A205" s="82"/>
      <c r="B205" s="132"/>
      <c r="C205" s="132"/>
      <c r="D205" s="132"/>
      <c r="E205" s="132"/>
      <c r="F205" s="132"/>
      <c r="G205" s="132"/>
      <c r="H205" s="132"/>
      <c r="I205" s="3"/>
    </row>
    <row r="206" spans="1:22">
      <c r="I206" s="3"/>
    </row>
    <row r="207" spans="1:22">
      <c r="A207" s="309"/>
      <c r="B207" s="313"/>
      <c r="C207" s="310"/>
      <c r="H207" s="1"/>
      <c r="I207" s="3"/>
      <c r="J207" s="3"/>
    </row>
    <row r="208" spans="1:22" ht="15" customHeight="1">
      <c r="A208" s="303" t="s">
        <v>151</v>
      </c>
      <c r="B208" s="306" t="s">
        <v>150</v>
      </c>
      <c r="C208" s="306" t="s">
        <v>149</v>
      </c>
      <c r="H208" s="1"/>
      <c r="I208" s="3"/>
      <c r="J208" s="3"/>
    </row>
    <row r="209" spans="1:18">
      <c r="A209" s="304"/>
      <c r="B209" s="307"/>
      <c r="C209" s="307"/>
      <c r="H209" s="1"/>
      <c r="I209" s="3"/>
      <c r="J209" s="3"/>
    </row>
    <row r="210" spans="1:18">
      <c r="A210" s="304"/>
      <c r="B210" s="307"/>
      <c r="C210" s="307"/>
      <c r="D210" s="3"/>
      <c r="E210" s="3"/>
      <c r="H210" s="1"/>
      <c r="I210" s="1"/>
    </row>
    <row r="211" spans="1:18">
      <c r="A211" s="304"/>
      <c r="B211" s="308"/>
      <c r="C211" s="308"/>
      <c r="H211" s="1"/>
      <c r="I211" s="1"/>
    </row>
    <row r="212" spans="1:18">
      <c r="A212" s="305"/>
      <c r="B212" s="131">
        <v>15874</v>
      </c>
      <c r="C212" s="130">
        <v>1566</v>
      </c>
      <c r="D212" s="129">
        <f>C212/B212</f>
        <v>9.8651883583217845E-2</v>
      </c>
      <c r="E212" s="128">
        <f>1-D212</f>
        <v>0.90134811641678214</v>
      </c>
      <c r="H212" s="1"/>
      <c r="I212" s="1"/>
    </row>
    <row r="213" spans="1:18">
      <c r="A213" s="127"/>
      <c r="B213" s="126"/>
      <c r="C213" s="126"/>
      <c r="D213" s="125"/>
      <c r="H213" s="1"/>
      <c r="I213" s="1"/>
    </row>
    <row r="214" spans="1:18">
      <c r="A214" s="309"/>
      <c r="B214" s="310"/>
      <c r="H214" s="1"/>
      <c r="I214" s="3"/>
      <c r="J214" s="3"/>
    </row>
    <row r="215" spans="1:18" ht="14.45" customHeight="1">
      <c r="A215" s="311" t="s">
        <v>148</v>
      </c>
      <c r="B215" s="312"/>
      <c r="H215" s="1"/>
      <c r="I215" s="3"/>
      <c r="J215" s="3"/>
    </row>
    <row r="216" spans="1:18">
      <c r="A216" s="124">
        <v>2007</v>
      </c>
      <c r="B216" s="123">
        <v>159</v>
      </c>
      <c r="H216" s="1"/>
      <c r="I216" s="3"/>
      <c r="J216" s="3"/>
    </row>
    <row r="217" spans="1:18">
      <c r="A217" s="124">
        <v>2008</v>
      </c>
      <c r="B217" s="123">
        <v>171</v>
      </c>
      <c r="H217" s="1"/>
      <c r="I217" s="3"/>
      <c r="J217" s="3"/>
    </row>
    <row r="218" spans="1:18">
      <c r="A218" s="124">
        <v>2009</v>
      </c>
      <c r="B218" s="123">
        <v>325</v>
      </c>
      <c r="H218" s="1"/>
      <c r="I218" s="3"/>
      <c r="J218" s="3"/>
    </row>
    <row r="219" spans="1:18">
      <c r="A219" s="124">
        <v>2010</v>
      </c>
      <c r="B219" s="123">
        <v>303</v>
      </c>
      <c r="H219" s="1"/>
      <c r="I219" s="3"/>
      <c r="J219" s="3"/>
    </row>
    <row r="220" spans="1:18">
      <c r="A220" s="124">
        <v>2011</v>
      </c>
      <c r="B220" s="123">
        <v>391</v>
      </c>
      <c r="H220" s="1"/>
      <c r="I220" s="3"/>
      <c r="J220" s="3"/>
    </row>
    <row r="221" spans="1:18">
      <c r="H221" s="1"/>
      <c r="I221" s="3"/>
      <c r="J221" s="3"/>
    </row>
    <row r="222" spans="1:18">
      <c r="A222" s="309"/>
      <c r="B222" s="313"/>
      <c r="C222" s="313"/>
      <c r="D222" s="313"/>
      <c r="E222" s="313"/>
      <c r="F222" s="310"/>
      <c r="H222" s="1"/>
      <c r="I222" s="3"/>
      <c r="J222" s="3"/>
    </row>
    <row r="223" spans="1:18" ht="14.45" customHeight="1">
      <c r="A223" s="315" t="s">
        <v>147</v>
      </c>
      <c r="B223" s="316"/>
      <c r="C223" s="316"/>
      <c r="D223" s="316"/>
      <c r="E223" s="317"/>
      <c r="F223" s="96"/>
      <c r="H223" s="1"/>
      <c r="I223" s="3"/>
      <c r="J223" s="3"/>
    </row>
    <row r="224" spans="1:18" ht="14.45" customHeight="1">
      <c r="A224" s="318" t="s">
        <v>146</v>
      </c>
      <c r="B224" s="319"/>
      <c r="C224" s="319"/>
      <c r="D224" s="319"/>
      <c r="E224" s="320"/>
      <c r="F224" s="36">
        <v>12197</v>
      </c>
      <c r="H224" s="1"/>
      <c r="I224" s="321"/>
      <c r="J224" s="321"/>
      <c r="K224" s="321"/>
      <c r="L224" s="321"/>
      <c r="M224" s="321"/>
      <c r="N224" s="321"/>
      <c r="O224" s="321"/>
      <c r="P224" s="321"/>
      <c r="Q224" s="321"/>
      <c r="R224" s="321"/>
    </row>
    <row r="225" spans="1:22" ht="14.45" customHeight="1">
      <c r="A225" s="299" t="s">
        <v>145</v>
      </c>
      <c r="B225" s="300"/>
      <c r="C225" s="300"/>
      <c r="D225" s="300"/>
      <c r="E225" s="301"/>
      <c r="F225" s="68">
        <v>2723</v>
      </c>
      <c r="H225" s="1"/>
      <c r="I225" s="322"/>
      <c r="J225" s="322"/>
      <c r="K225" s="322"/>
      <c r="L225" s="322"/>
      <c r="M225" s="322"/>
      <c r="N225" s="322"/>
      <c r="O225" s="322"/>
      <c r="P225" s="322"/>
      <c r="Q225" s="322"/>
      <c r="R225" s="122"/>
    </row>
    <row r="226" spans="1:22" ht="14.45" customHeight="1">
      <c r="A226" s="299" t="s">
        <v>144</v>
      </c>
      <c r="B226" s="300"/>
      <c r="C226" s="300"/>
      <c r="D226" s="300"/>
      <c r="E226" s="301"/>
      <c r="F226" s="68">
        <v>768</v>
      </c>
      <c r="H226" s="1"/>
      <c r="I226" s="302"/>
      <c r="J226" s="302"/>
      <c r="K226" s="302"/>
      <c r="L226" s="302"/>
      <c r="M226" s="302"/>
      <c r="N226" s="302"/>
      <c r="O226" s="302"/>
      <c r="P226" s="302"/>
      <c r="Q226" s="302"/>
      <c r="R226" s="122"/>
    </row>
    <row r="227" spans="1:22" ht="14.45" customHeight="1">
      <c r="A227" s="266" t="s">
        <v>143</v>
      </c>
      <c r="B227" s="267"/>
      <c r="C227" s="267"/>
      <c r="D227" s="267"/>
      <c r="E227" s="268"/>
      <c r="F227" s="64">
        <v>1082</v>
      </c>
      <c r="H227" s="1"/>
      <c r="I227" s="3"/>
    </row>
    <row r="228" spans="1:22">
      <c r="H228" s="1"/>
      <c r="I228" s="1"/>
    </row>
    <row r="229" spans="1:22">
      <c r="I229" s="4"/>
    </row>
    <row r="230" spans="1:22" ht="14.45" customHeight="1">
      <c r="I230" s="4"/>
    </row>
    <row r="231" spans="1:22" ht="20.100000000000001" customHeight="1">
      <c r="A231" s="53" t="s">
        <v>142</v>
      </c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</row>
    <row r="232" spans="1:22" ht="20.85" customHeight="1">
      <c r="A232" s="118"/>
      <c r="B232" s="118"/>
      <c r="C232" s="118"/>
      <c r="D232" s="118"/>
      <c r="E232" s="118"/>
      <c r="F232" s="118"/>
      <c r="G232" s="118"/>
      <c r="H232" s="118"/>
      <c r="I232" s="118"/>
      <c r="J232" s="118"/>
      <c r="K232" s="118"/>
      <c r="L232" s="118"/>
      <c r="M232" s="118"/>
      <c r="N232" s="118"/>
      <c r="O232" s="118"/>
      <c r="P232" s="118"/>
      <c r="Q232" s="118"/>
      <c r="R232" s="118"/>
      <c r="S232" s="118"/>
      <c r="T232" s="118"/>
      <c r="U232" s="118"/>
      <c r="V232" s="118"/>
    </row>
    <row r="233" spans="1:22" ht="15" customHeight="1">
      <c r="A233" s="269" t="s">
        <v>141</v>
      </c>
      <c r="B233" s="270"/>
      <c r="C233" s="271"/>
      <c r="D233" s="118"/>
      <c r="E233" s="121" t="s">
        <v>140</v>
      </c>
      <c r="F233" s="120"/>
      <c r="G233" s="120"/>
      <c r="H233" s="120"/>
      <c r="I233" s="120"/>
      <c r="J233" s="120"/>
      <c r="K233" s="120"/>
      <c r="L233" s="119"/>
      <c r="M233" s="118"/>
      <c r="N233" s="118"/>
      <c r="O233" s="118"/>
      <c r="P233" s="118"/>
      <c r="Q233" s="118"/>
      <c r="R233" s="118"/>
      <c r="S233" s="118"/>
      <c r="T233" s="118"/>
      <c r="U233" s="118"/>
      <c r="V233" s="118"/>
    </row>
    <row r="234" spans="1:22">
      <c r="A234" s="73" t="s">
        <v>139</v>
      </c>
      <c r="B234" s="117">
        <v>14036.868715000001</v>
      </c>
      <c r="C234" s="90">
        <f>B234/B236</f>
        <v>0.89276033753715855</v>
      </c>
      <c r="E234" s="73" t="s">
        <v>138</v>
      </c>
      <c r="F234" s="72"/>
      <c r="G234" s="72"/>
      <c r="H234" s="72"/>
      <c r="I234" s="72"/>
      <c r="J234" s="116"/>
      <c r="K234" s="115">
        <v>2676.9845610000002</v>
      </c>
      <c r="L234" s="114">
        <f>K234/SUM(K234:K235)</f>
        <v>0.18865513744380175</v>
      </c>
    </row>
    <row r="235" spans="1:22">
      <c r="A235" s="70" t="s">
        <v>137</v>
      </c>
      <c r="B235" s="113">
        <v>1686.128964</v>
      </c>
      <c r="C235" s="102">
        <f>B235/B236</f>
        <v>0.10723966246284147</v>
      </c>
      <c r="E235" s="70" t="s">
        <v>136</v>
      </c>
      <c r="F235" s="69"/>
      <c r="G235" s="69"/>
      <c r="H235" s="69"/>
      <c r="I235" s="69"/>
      <c r="J235" s="112"/>
      <c r="K235" s="111">
        <v>11512.846669</v>
      </c>
      <c r="L235" s="110">
        <f>K235/SUM(K234:K235)</f>
        <v>0.81134486255619831</v>
      </c>
      <c r="M235" s="4"/>
      <c r="N235" s="4"/>
    </row>
    <row r="236" spans="1:22">
      <c r="A236" s="101" t="s">
        <v>135</v>
      </c>
      <c r="B236" s="100">
        <f>SUM(B234:B235)</f>
        <v>15722.997679</v>
      </c>
      <c r="C236" s="99"/>
      <c r="E236" s="109" t="s">
        <v>134</v>
      </c>
      <c r="F236" s="65"/>
      <c r="G236" s="65"/>
      <c r="H236" s="65"/>
      <c r="I236" s="65"/>
      <c r="J236" s="108"/>
      <c r="K236" s="107">
        <v>1264.462638</v>
      </c>
      <c r="L236" s="106">
        <f>K236/SUM(K234:K235)</f>
        <v>8.9110477602206126E-2</v>
      </c>
      <c r="M236" s="105">
        <f>1-L236</f>
        <v>0.91088952239779386</v>
      </c>
      <c r="N236" s="4"/>
    </row>
    <row r="237" spans="1:22">
      <c r="G237" s="4"/>
      <c r="H237" s="4"/>
      <c r="I237" s="4"/>
    </row>
    <row r="238" spans="1:22">
      <c r="G238" s="4"/>
      <c r="H238" s="4"/>
      <c r="I238" s="4"/>
    </row>
    <row r="239" spans="1:22">
      <c r="A239" s="272" t="s">
        <v>133</v>
      </c>
      <c r="B239" s="273"/>
      <c r="C239" s="274"/>
      <c r="G239" s="4"/>
      <c r="H239" s="4"/>
      <c r="I239" s="4"/>
    </row>
    <row r="240" spans="1:22">
      <c r="A240" s="73" t="s">
        <v>132</v>
      </c>
      <c r="B240" s="91">
        <v>5940.5525749999997</v>
      </c>
      <c r="C240" s="90">
        <f>B240/$B$245</f>
        <v>0.40776862529988206</v>
      </c>
      <c r="G240" s="4"/>
      <c r="H240" s="4"/>
      <c r="I240" s="4"/>
    </row>
    <row r="241" spans="1:9">
      <c r="A241" s="70" t="s">
        <v>131</v>
      </c>
      <c r="B241" s="103">
        <v>3399.6370340000003</v>
      </c>
      <c r="C241" s="104">
        <f>B241/$B$245</f>
        <v>0.23335629175418057</v>
      </c>
      <c r="G241" s="4"/>
      <c r="H241" s="4"/>
      <c r="I241" s="4"/>
    </row>
    <row r="242" spans="1:9">
      <c r="A242" s="70" t="s">
        <v>130</v>
      </c>
      <c r="B242" s="103">
        <v>2328.8126739999998</v>
      </c>
      <c r="C242" s="104">
        <f>B242/$B$245</f>
        <v>0.15985326796942326</v>
      </c>
      <c r="G242" s="4"/>
      <c r="H242" s="4"/>
      <c r="I242" s="4"/>
    </row>
    <row r="243" spans="1:9">
      <c r="A243" s="70" t="s">
        <v>129</v>
      </c>
      <c r="B243" s="103">
        <v>1756.3930760000003</v>
      </c>
      <c r="C243" s="104">
        <f>B243/$B$245</f>
        <v>0.12056151023741279</v>
      </c>
      <c r="G243" s="4"/>
      <c r="H243" s="4"/>
      <c r="I243" s="4"/>
    </row>
    <row r="244" spans="1:9">
      <c r="A244" s="70" t="s">
        <v>128</v>
      </c>
      <c r="B244" s="103">
        <v>1143.044208</v>
      </c>
      <c r="C244" s="102">
        <f>B244/$B$245</f>
        <v>7.8460304739101233E-2</v>
      </c>
      <c r="G244" s="4"/>
      <c r="H244" s="4"/>
      <c r="I244" s="4"/>
    </row>
    <row r="245" spans="1:9">
      <c r="A245" s="101" t="s">
        <v>127</v>
      </c>
      <c r="B245" s="100">
        <f>SUM(B240:B244)</f>
        <v>14568.439567000001</v>
      </c>
      <c r="C245" s="99"/>
      <c r="G245" s="4"/>
      <c r="H245" s="4"/>
      <c r="I245" s="4"/>
    </row>
    <row r="246" spans="1:9">
      <c r="G246" s="4"/>
      <c r="H246" s="4"/>
      <c r="I246" s="4"/>
    </row>
    <row r="247" spans="1:9">
      <c r="G247" s="4"/>
      <c r="H247" s="4"/>
      <c r="I247" s="4"/>
    </row>
    <row r="248" spans="1:9">
      <c r="G248" s="4"/>
      <c r="H248" s="4"/>
      <c r="I248" s="4"/>
    </row>
    <row r="249" spans="1:9">
      <c r="G249" s="4"/>
      <c r="H249" s="4"/>
      <c r="I249" s="4"/>
    </row>
    <row r="250" spans="1:9" ht="28.15" customHeight="1">
      <c r="A250" s="98" t="s">
        <v>126</v>
      </c>
      <c r="B250" s="97"/>
      <c r="C250" s="96"/>
      <c r="I250" s="4"/>
    </row>
    <row r="251" spans="1:9">
      <c r="A251" s="95" t="s">
        <v>125</v>
      </c>
      <c r="B251" s="93">
        <v>5603.3577420000001</v>
      </c>
      <c r="C251" s="94">
        <f>B251/$B$255</f>
        <v>0.38462305565499161</v>
      </c>
      <c r="I251" s="4"/>
    </row>
    <row r="252" spans="1:9">
      <c r="A252" s="95" t="s">
        <v>124</v>
      </c>
      <c r="B252" s="93">
        <v>5268.3047690000003</v>
      </c>
      <c r="C252" s="94">
        <f>B252/$B$255</f>
        <v>0.36162450653227357</v>
      </c>
      <c r="I252" s="4"/>
    </row>
    <row r="253" spans="1:9">
      <c r="A253" s="95" t="s">
        <v>123</v>
      </c>
      <c r="B253" s="93">
        <v>2056.1419969999997</v>
      </c>
      <c r="C253" s="94">
        <f>B253/$B$255</f>
        <v>0.14113673517915046</v>
      </c>
      <c r="I253" s="4"/>
    </row>
    <row r="254" spans="1:9">
      <c r="A254" s="95" t="s">
        <v>122</v>
      </c>
      <c r="B254" s="93">
        <v>1640.6350580000001</v>
      </c>
      <c r="C254" s="94">
        <f>B254/$B$255</f>
        <v>0.11261570263358431</v>
      </c>
      <c r="I254" s="4"/>
    </row>
    <row r="255" spans="1:9">
      <c r="A255" s="82"/>
      <c r="B255" s="93">
        <f>SUM(B251:B254)</f>
        <v>14568.439566000001</v>
      </c>
      <c r="C255" s="92"/>
      <c r="I255" s="4"/>
    </row>
    <row r="256" spans="1:9">
      <c r="I256" s="4"/>
    </row>
    <row r="257" spans="1:22">
      <c r="I257" s="4"/>
    </row>
    <row r="258" spans="1:22">
      <c r="I258" s="4"/>
    </row>
    <row r="259" spans="1:22">
      <c r="I259" s="4"/>
    </row>
    <row r="260" spans="1:22">
      <c r="I260" s="4"/>
    </row>
    <row r="261" spans="1:22">
      <c r="H261" s="1"/>
      <c r="I261" s="1"/>
    </row>
    <row r="262" spans="1:22" ht="20.100000000000001" customHeight="1">
      <c r="A262" s="275" t="s">
        <v>121</v>
      </c>
      <c r="B262" s="275"/>
      <c r="C262" s="275"/>
      <c r="D262" s="275"/>
      <c r="E262" s="275"/>
      <c r="F262" s="275"/>
      <c r="G262" s="275"/>
      <c r="H262" s="275"/>
      <c r="I262" s="275"/>
      <c r="J262" s="275"/>
      <c r="K262" s="275"/>
      <c r="L262" s="275"/>
      <c r="M262" s="275"/>
      <c r="N262" s="275"/>
      <c r="O262" s="275"/>
      <c r="P262" s="275"/>
      <c r="Q262" s="275"/>
      <c r="R262" s="275"/>
      <c r="S262" s="275"/>
      <c r="T262" s="275"/>
      <c r="U262" s="275"/>
      <c r="V262" s="275"/>
    </row>
    <row r="263" spans="1:22" ht="20.85" customHeight="1">
      <c r="A263" s="21"/>
      <c r="B263" s="21"/>
      <c r="C263" s="51"/>
      <c r="D263" s="51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>
      <c r="A264" s="78" t="s">
        <v>120</v>
      </c>
      <c r="B264" s="77"/>
      <c r="C264" s="77"/>
      <c r="D264" s="77"/>
      <c r="E264" s="76"/>
      <c r="G264" s="3"/>
      <c r="I264" s="1"/>
    </row>
    <row r="265" spans="1:22" ht="23.25" customHeight="1">
      <c r="A265" s="73" t="s">
        <v>119</v>
      </c>
      <c r="B265" s="72"/>
      <c r="C265" s="72"/>
      <c r="D265" s="91">
        <v>7421.3829779999996</v>
      </c>
      <c r="E265" s="90">
        <f>D265/SUM($D$265:$D$266)</f>
        <v>0.57711812383973626</v>
      </c>
      <c r="G265" s="3"/>
      <c r="I265" s="1"/>
    </row>
    <row r="266" spans="1:22">
      <c r="A266" s="66" t="s">
        <v>118</v>
      </c>
      <c r="B266" s="89"/>
      <c r="C266" s="88"/>
      <c r="D266" s="87">
        <v>5438</v>
      </c>
      <c r="E266" s="86">
        <f>D266/SUM($D$265:$D$266)</f>
        <v>0.42288187616026379</v>
      </c>
      <c r="G266" s="3"/>
      <c r="I266" s="1"/>
    </row>
    <row r="267" spans="1:22">
      <c r="A267" s="85"/>
      <c r="B267" s="85"/>
      <c r="C267" s="84"/>
      <c r="D267" s="83"/>
      <c r="E267" s="79"/>
      <c r="G267" s="3"/>
      <c r="I267" s="1"/>
    </row>
    <row r="268" spans="1:22">
      <c r="A268" s="85"/>
      <c r="B268" s="85"/>
      <c r="C268" s="84"/>
      <c r="D268" s="83"/>
      <c r="E268" s="79"/>
      <c r="G268" s="3"/>
      <c r="I268" s="1"/>
    </row>
    <row r="269" spans="1:22">
      <c r="A269" s="85"/>
      <c r="B269" s="85"/>
      <c r="C269" s="84"/>
      <c r="D269" s="83"/>
      <c r="E269" s="79"/>
      <c r="G269" s="3"/>
      <c r="I269" s="1"/>
    </row>
    <row r="270" spans="1:22">
      <c r="A270" s="85"/>
      <c r="B270" s="85"/>
      <c r="C270" s="84"/>
      <c r="D270" s="83"/>
      <c r="E270" s="79"/>
      <c r="G270" s="3"/>
      <c r="I270" s="1"/>
    </row>
    <row r="271" spans="1:22">
      <c r="A271" s="85"/>
      <c r="B271" s="85"/>
      <c r="C271" s="84"/>
      <c r="D271" s="83"/>
      <c r="E271" s="79"/>
      <c r="G271" s="3"/>
      <c r="I271" s="1"/>
    </row>
    <row r="272" spans="1:22">
      <c r="A272" s="85"/>
      <c r="B272" s="85"/>
      <c r="C272" s="84"/>
      <c r="D272" s="83"/>
      <c r="E272" s="79"/>
      <c r="G272" s="3"/>
      <c r="I272" s="1"/>
    </row>
    <row r="273" spans="1:14">
      <c r="A273" s="85"/>
      <c r="B273" s="85"/>
      <c r="C273" s="84"/>
      <c r="D273" s="83"/>
      <c r="E273" s="79"/>
      <c r="G273" s="3"/>
      <c r="I273" s="1"/>
    </row>
    <row r="274" spans="1:14">
      <c r="A274" s="85"/>
      <c r="B274" s="85"/>
      <c r="C274" s="84"/>
      <c r="D274" s="83"/>
      <c r="E274" s="79"/>
      <c r="G274" s="3"/>
      <c r="I274" s="1"/>
    </row>
    <row r="275" spans="1:14">
      <c r="A275" s="85"/>
      <c r="B275" s="85"/>
      <c r="C275" s="84"/>
      <c r="D275" s="83"/>
      <c r="E275" s="79"/>
      <c r="G275" s="3"/>
      <c r="I275" s="1"/>
    </row>
    <row r="276" spans="1:14" ht="33" customHeight="1">
      <c r="A276" s="85"/>
      <c r="B276" s="85"/>
      <c r="C276" s="84"/>
      <c r="D276" s="83"/>
      <c r="E276" s="79"/>
      <c r="G276" s="3"/>
      <c r="I276" s="1"/>
    </row>
    <row r="277" spans="1:14">
      <c r="A277" s="82"/>
      <c r="B277" s="82"/>
      <c r="C277" s="81"/>
      <c r="D277" s="80"/>
      <c r="E277" s="79"/>
      <c r="G277" s="3"/>
      <c r="I277" s="1"/>
    </row>
    <row r="278" spans="1:14">
      <c r="G278" s="3"/>
      <c r="H278" s="78" t="s">
        <v>117</v>
      </c>
      <c r="I278" s="77"/>
      <c r="J278" s="77"/>
      <c r="K278" s="77"/>
      <c r="L278" s="76"/>
      <c r="M278" s="75"/>
      <c r="N278" s="74"/>
    </row>
    <row r="279" spans="1:14">
      <c r="G279" s="3"/>
      <c r="H279" s="73" t="s">
        <v>116</v>
      </c>
      <c r="I279" s="72"/>
      <c r="J279" s="72"/>
      <c r="K279" s="72"/>
      <c r="L279" s="72"/>
      <c r="M279" s="36">
        <v>245.06037599999996</v>
      </c>
      <c r="N279" s="71">
        <f>M279/SUM($M$279:$M$283)</f>
        <v>2.4291423541029148E-2</v>
      </c>
    </row>
    <row r="280" spans="1:14">
      <c r="G280" s="3"/>
      <c r="H280" s="70" t="s">
        <v>115</v>
      </c>
      <c r="I280" s="69"/>
      <c r="J280" s="69"/>
      <c r="K280" s="69"/>
      <c r="L280" s="69"/>
      <c r="M280" s="68">
        <v>871.70588899999996</v>
      </c>
      <c r="N280" s="67">
        <f>M280/SUM($M$279:$M$283)</f>
        <v>8.6407183807260382E-2</v>
      </c>
    </row>
    <row r="281" spans="1:14">
      <c r="H281" s="70" t="s">
        <v>114</v>
      </c>
      <c r="I281" s="69"/>
      <c r="J281" s="69"/>
      <c r="K281" s="69"/>
      <c r="L281" s="69"/>
      <c r="M281" s="68">
        <v>751.45888500000001</v>
      </c>
      <c r="N281" s="67">
        <f>M281/SUM($M$279:$M$283)</f>
        <v>7.4487790915674257E-2</v>
      </c>
    </row>
    <row r="282" spans="1:14">
      <c r="H282" s="70" t="s">
        <v>113</v>
      </c>
      <c r="I282" s="69"/>
      <c r="J282" s="69"/>
      <c r="K282" s="69"/>
      <c r="L282" s="69"/>
      <c r="M282" s="68">
        <v>6244.5522760000013</v>
      </c>
      <c r="N282" s="67">
        <f>M282/SUM($M$279:$M$283)</f>
        <v>0.61898649890430912</v>
      </c>
    </row>
    <row r="283" spans="1:14">
      <c r="H283" s="66" t="s">
        <v>112</v>
      </c>
      <c r="I283" s="65"/>
      <c r="J283" s="65"/>
      <c r="K283" s="65"/>
      <c r="L283" s="65"/>
      <c r="M283" s="64">
        <v>1975.5722989999999</v>
      </c>
      <c r="N283" s="63">
        <f>M283/SUM($M$279:$M$283)</f>
        <v>0.19582710283172697</v>
      </c>
    </row>
    <row r="284" spans="1:14">
      <c r="I284" s="1"/>
    </row>
    <row r="285" spans="1:14">
      <c r="H285" s="276" t="s">
        <v>111</v>
      </c>
      <c r="I285" s="277"/>
      <c r="J285" s="277"/>
      <c r="K285" s="277"/>
      <c r="L285" s="277"/>
      <c r="M285" s="277"/>
      <c r="N285" s="278"/>
    </row>
    <row r="286" spans="1:14">
      <c r="H286" s="62" t="s">
        <v>110</v>
      </c>
      <c r="I286" s="61"/>
      <c r="J286" s="61"/>
      <c r="K286" s="61"/>
      <c r="L286" s="61"/>
      <c r="M286" s="60">
        <v>4123.7442129999999</v>
      </c>
      <c r="N286" s="58">
        <f>M286/$M$289</f>
        <v>0.28306011730027175</v>
      </c>
    </row>
    <row r="287" spans="1:14" ht="15" customHeight="1">
      <c r="H287" s="279" t="s">
        <v>109</v>
      </c>
      <c r="I287" s="280"/>
      <c r="J287" s="280"/>
      <c r="K287" s="280"/>
      <c r="L287" s="281"/>
      <c r="M287" s="59">
        <v>8098.7296630000001</v>
      </c>
      <c r="N287" s="58">
        <f>M287/$M$289</f>
        <v>0.5559092053200464</v>
      </c>
    </row>
    <row r="288" spans="1:14" ht="14.45" customHeight="1">
      <c r="H288" s="287" t="s">
        <v>108</v>
      </c>
      <c r="I288" s="288"/>
      <c r="J288" s="288"/>
      <c r="K288" s="288"/>
      <c r="L288" s="289"/>
      <c r="M288" s="59">
        <v>2345.9656950000003</v>
      </c>
      <c r="N288" s="58">
        <f>M288/$M$289</f>
        <v>0.16103067758560649</v>
      </c>
    </row>
    <row r="289" spans="1:22" ht="14.45" customHeight="1">
      <c r="A289" s="57"/>
      <c r="B289" s="57"/>
      <c r="C289" s="57"/>
      <c r="D289" s="57"/>
      <c r="E289" s="57"/>
      <c r="H289" s="290" t="s">
        <v>107</v>
      </c>
      <c r="I289" s="291"/>
      <c r="J289" s="291"/>
      <c r="K289" s="291"/>
      <c r="L289" s="292"/>
      <c r="M289" s="56">
        <f>B71</f>
        <v>14568.439568</v>
      </c>
      <c r="N289" s="55"/>
    </row>
    <row r="290" spans="1:22" ht="14.45" customHeight="1">
      <c r="A290" s="51"/>
      <c r="B290" s="51"/>
      <c r="C290" s="51"/>
      <c r="D290" s="51"/>
      <c r="E290" s="51"/>
      <c r="I290" s="4"/>
    </row>
    <row r="291" spans="1:22" ht="14.45" customHeight="1">
      <c r="H291" s="1"/>
      <c r="I291" s="1"/>
    </row>
    <row r="292" spans="1:22">
      <c r="H292" s="1"/>
      <c r="I292" s="3"/>
    </row>
    <row r="293" spans="1:22" ht="15.75">
      <c r="A293" s="54" t="s">
        <v>106</v>
      </c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</row>
    <row r="294" spans="1:22">
      <c r="G294" s="51"/>
      <c r="H294" s="51"/>
      <c r="I294" s="52"/>
      <c r="J294" s="3"/>
      <c r="P294" s="51"/>
      <c r="Q294" s="51"/>
      <c r="R294" s="51"/>
      <c r="S294" s="51"/>
      <c r="T294" s="51"/>
      <c r="U294" s="51"/>
      <c r="V294" s="51"/>
    </row>
    <row r="295" spans="1:22" ht="24" customHeight="1">
      <c r="A295" s="42" t="s">
        <v>105</v>
      </c>
      <c r="B295" s="41"/>
      <c r="C295" s="41"/>
      <c r="D295" s="41"/>
      <c r="E295" s="41"/>
      <c r="F295" s="40"/>
      <c r="H295" s="1"/>
      <c r="I295" s="3"/>
      <c r="J295" s="3"/>
    </row>
    <row r="296" spans="1:22" ht="20.100000000000001" customHeight="1">
      <c r="A296" s="293" t="s">
        <v>104</v>
      </c>
      <c r="B296" s="294"/>
      <c r="C296" s="294"/>
      <c r="D296" s="294"/>
      <c r="E296" s="295"/>
      <c r="F296" s="50">
        <v>1065</v>
      </c>
      <c r="H296" s="1"/>
      <c r="I296" s="3"/>
      <c r="J296" s="3"/>
    </row>
    <row r="297" spans="1:22" ht="20.100000000000001" customHeight="1">
      <c r="A297" s="296" t="s">
        <v>103</v>
      </c>
      <c r="B297" s="297"/>
      <c r="C297" s="297"/>
      <c r="D297" s="297"/>
      <c r="E297" s="298"/>
      <c r="F297" s="43">
        <v>4</v>
      </c>
      <c r="H297" s="1"/>
      <c r="I297" s="3"/>
      <c r="J297" s="3"/>
    </row>
    <row r="298" spans="1:22" ht="20.100000000000001" customHeight="1">
      <c r="A298" s="296" t="s">
        <v>102</v>
      </c>
      <c r="B298" s="297"/>
      <c r="C298" s="297"/>
      <c r="D298" s="297"/>
      <c r="E298" s="298"/>
      <c r="F298" s="43">
        <v>4</v>
      </c>
      <c r="H298" s="1"/>
      <c r="I298" s="3"/>
      <c r="J298" s="3"/>
    </row>
    <row r="299" spans="1:22" ht="20.100000000000001" customHeight="1">
      <c r="A299" s="46" t="s">
        <v>101</v>
      </c>
      <c r="B299" s="45"/>
      <c r="C299" s="45"/>
      <c r="D299" s="45"/>
      <c r="E299" s="44"/>
      <c r="F299" s="43">
        <v>5</v>
      </c>
      <c r="H299" s="1"/>
      <c r="I299" s="3"/>
      <c r="J299" s="3"/>
    </row>
    <row r="300" spans="1:22" ht="20.100000000000001" customHeight="1">
      <c r="A300" s="46" t="s">
        <v>100</v>
      </c>
      <c r="B300" s="45"/>
      <c r="C300" s="45"/>
      <c r="D300" s="45"/>
      <c r="E300" s="44"/>
      <c r="F300" s="43">
        <v>0</v>
      </c>
      <c r="H300" s="1"/>
      <c r="I300" s="3"/>
      <c r="J300" s="3"/>
    </row>
    <row r="301" spans="1:22" ht="20.100000000000001" customHeight="1">
      <c r="A301" s="46" t="s">
        <v>99</v>
      </c>
      <c r="B301" s="45"/>
      <c r="C301" s="45"/>
      <c r="D301" s="45"/>
      <c r="E301" s="44"/>
      <c r="F301" s="43">
        <v>20</v>
      </c>
      <c r="H301" s="1"/>
      <c r="I301" s="3"/>
      <c r="J301" s="3"/>
    </row>
    <row r="302" spans="1:22" ht="20.100000000000001" customHeight="1">
      <c r="A302" s="46" t="s">
        <v>98</v>
      </c>
      <c r="B302" s="45"/>
      <c r="C302" s="45"/>
      <c r="D302" s="45"/>
      <c r="E302" s="44"/>
      <c r="F302" s="43">
        <v>80</v>
      </c>
      <c r="H302" s="1"/>
      <c r="I302" s="3"/>
      <c r="J302" s="3"/>
      <c r="L302" s="4"/>
    </row>
    <row r="303" spans="1:22" ht="20.100000000000001" customHeight="1">
      <c r="A303" s="46" t="s">
        <v>97</v>
      </c>
      <c r="B303" s="45"/>
      <c r="C303" s="45"/>
      <c r="D303" s="45"/>
      <c r="E303" s="44"/>
      <c r="F303" s="43">
        <v>147</v>
      </c>
      <c r="H303" s="1"/>
      <c r="I303" s="3"/>
      <c r="J303" s="3"/>
    </row>
    <row r="304" spans="1:22" ht="20.100000000000001" customHeight="1">
      <c r="A304" s="46" t="s">
        <v>96</v>
      </c>
      <c r="B304" s="45"/>
      <c r="C304" s="45"/>
      <c r="D304" s="45"/>
      <c r="E304" s="44"/>
      <c r="F304" s="43">
        <v>28</v>
      </c>
      <c r="H304" s="1"/>
      <c r="I304" s="3"/>
      <c r="J304" s="3"/>
    </row>
    <row r="305" spans="1:10" ht="20.100000000000001" customHeight="1">
      <c r="A305" s="46" t="s">
        <v>95</v>
      </c>
      <c r="B305" s="45"/>
      <c r="C305" s="45"/>
      <c r="D305" s="45"/>
      <c r="E305" s="44"/>
      <c r="F305" s="43">
        <v>57</v>
      </c>
      <c r="H305" s="1"/>
      <c r="I305" s="3"/>
      <c r="J305" s="3"/>
    </row>
    <row r="306" spans="1:10" ht="20.100000000000001" customHeight="1">
      <c r="A306" s="49" t="s">
        <v>94</v>
      </c>
      <c r="B306" s="48"/>
      <c r="C306" s="48"/>
      <c r="D306" s="48"/>
      <c r="E306" s="47"/>
      <c r="F306" s="43">
        <v>76</v>
      </c>
      <c r="H306" s="1"/>
      <c r="I306" s="3"/>
      <c r="J306" s="3"/>
    </row>
    <row r="307" spans="1:10" ht="20.100000000000001" customHeight="1">
      <c r="A307" s="49" t="s">
        <v>93</v>
      </c>
      <c r="B307" s="48"/>
      <c r="C307" s="48"/>
      <c r="D307" s="48"/>
      <c r="E307" s="47"/>
      <c r="F307" s="43">
        <v>53</v>
      </c>
      <c r="H307" s="1"/>
      <c r="I307" s="3"/>
      <c r="J307" s="3"/>
    </row>
    <row r="308" spans="1:10" ht="20.100000000000001" customHeight="1">
      <c r="A308" s="46" t="s">
        <v>92</v>
      </c>
      <c r="B308" s="45"/>
      <c r="C308" s="45"/>
      <c r="D308" s="45"/>
      <c r="E308" s="44"/>
      <c r="F308" s="43">
        <v>50</v>
      </c>
      <c r="H308" s="1"/>
      <c r="I308" s="3"/>
      <c r="J308" s="3"/>
    </row>
    <row r="309" spans="1:10" ht="20.100000000000001" customHeight="1">
      <c r="A309" s="46" t="s">
        <v>91</v>
      </c>
      <c r="B309" s="45"/>
      <c r="C309" s="45"/>
      <c r="D309" s="45"/>
      <c r="E309" s="44"/>
      <c r="F309" s="43">
        <v>229</v>
      </c>
      <c r="H309" s="1"/>
      <c r="I309" s="3"/>
      <c r="J309" s="3"/>
    </row>
    <row r="310" spans="1:10" ht="20.100000000000001" customHeight="1">
      <c r="A310" s="46" t="s">
        <v>90</v>
      </c>
      <c r="B310" s="45"/>
      <c r="C310" s="45"/>
      <c r="D310" s="45"/>
      <c r="E310" s="44"/>
      <c r="F310" s="43">
        <v>243</v>
      </c>
      <c r="H310" s="1"/>
      <c r="I310" s="3"/>
      <c r="J310" s="3"/>
    </row>
    <row r="311" spans="1:10" ht="20.100000000000001" customHeight="1">
      <c r="A311" s="46" t="s">
        <v>89</v>
      </c>
      <c r="B311" s="45"/>
      <c r="C311" s="45"/>
      <c r="D311" s="45"/>
      <c r="E311" s="44"/>
      <c r="F311" s="43">
        <v>69</v>
      </c>
      <c r="H311" s="1"/>
      <c r="I311" s="3"/>
      <c r="J311" s="3"/>
    </row>
    <row r="312" spans="1:10" ht="15" customHeight="1">
      <c r="H312" s="1"/>
      <c r="I312" s="3"/>
      <c r="J312" s="3"/>
    </row>
    <row r="313" spans="1:10" ht="15" customHeight="1">
      <c r="A313" s="42" t="s">
        <v>88</v>
      </c>
      <c r="B313" s="41"/>
      <c r="C313" s="41"/>
      <c r="D313" s="41"/>
      <c r="E313" s="41"/>
      <c r="F313" s="41"/>
      <c r="G313" s="40"/>
      <c r="H313" s="1"/>
      <c r="I313" s="3"/>
      <c r="J313" s="3"/>
    </row>
    <row r="314" spans="1:10" ht="14.45" customHeight="1">
      <c r="A314" s="39" t="s">
        <v>87</v>
      </c>
      <c r="B314" s="38"/>
      <c r="C314" s="38"/>
      <c r="D314" s="38"/>
      <c r="E314" s="37"/>
      <c r="F314" s="36">
        <v>1065</v>
      </c>
      <c r="G314" s="35"/>
      <c r="H314" s="1"/>
      <c r="I314" s="3"/>
      <c r="J314" s="3"/>
    </row>
    <row r="315" spans="1:10" ht="14.45" customHeight="1">
      <c r="A315" s="34" t="s">
        <v>86</v>
      </c>
      <c r="B315" s="33"/>
      <c r="C315" s="33"/>
      <c r="D315" s="33"/>
      <c r="E315" s="32"/>
      <c r="F315" s="31">
        <v>750</v>
      </c>
      <c r="G315" s="30">
        <f>F315/$F$314</f>
        <v>0.70422535211267601</v>
      </c>
      <c r="H315" s="1"/>
      <c r="I315" s="3"/>
      <c r="J315" s="3"/>
    </row>
    <row r="316" spans="1:10" ht="14.45" customHeight="1">
      <c r="A316" s="34" t="s">
        <v>85</v>
      </c>
      <c r="B316" s="33"/>
      <c r="C316" s="33"/>
      <c r="D316" s="33"/>
      <c r="E316" s="32"/>
      <c r="F316" s="31">
        <v>296</v>
      </c>
      <c r="G316" s="30">
        <f>F316/$F$314</f>
        <v>0.27793427230046946</v>
      </c>
      <c r="H316" s="1"/>
      <c r="I316" s="3"/>
      <c r="J316" s="3"/>
    </row>
    <row r="317" spans="1:10" ht="14.45" customHeight="1">
      <c r="A317" s="29" t="s">
        <v>84</v>
      </c>
      <c r="B317" s="28"/>
      <c r="C317" s="28"/>
      <c r="D317" s="28"/>
      <c r="E317" s="27"/>
      <c r="F317" s="26">
        <v>19</v>
      </c>
      <c r="G317" s="25">
        <f>F317/$F$314</f>
        <v>1.7840375586854459E-2</v>
      </c>
      <c r="I317" s="3"/>
      <c r="J317" s="3"/>
    </row>
    <row r="318" spans="1:10">
      <c r="I318" s="3"/>
      <c r="J318" s="3"/>
    </row>
    <row r="319" spans="1:10">
      <c r="I319" s="3"/>
      <c r="J319" s="3"/>
    </row>
    <row r="320" spans="1:10">
      <c r="I320" s="3"/>
      <c r="J320" s="3"/>
    </row>
    <row r="321" spans="1:22">
      <c r="I321" s="3"/>
      <c r="J321" s="3"/>
    </row>
    <row r="322" spans="1:22">
      <c r="I322" s="3"/>
      <c r="J322" s="3"/>
    </row>
    <row r="323" spans="1:22" ht="20.100000000000001" customHeight="1">
      <c r="I323" s="3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3"/>
    </row>
    <row r="324" spans="1:22">
      <c r="A324" s="22" t="s">
        <v>83</v>
      </c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</row>
    <row r="325" spans="1:22">
      <c r="C325" s="21"/>
      <c r="I325" s="3"/>
    </row>
    <row r="326" spans="1:22" ht="12.95" customHeight="1">
      <c r="A326" s="282" t="s">
        <v>82</v>
      </c>
      <c r="B326" s="283"/>
      <c r="C326" s="21"/>
      <c r="D326" s="20" t="s">
        <v>81</v>
      </c>
      <c r="E326" s="19"/>
      <c r="F326" s="19"/>
      <c r="G326" s="19"/>
      <c r="H326" s="19"/>
      <c r="I326" s="18"/>
      <c r="K326" s="284" t="s">
        <v>80</v>
      </c>
      <c r="L326" s="285"/>
      <c r="M326" s="285"/>
      <c r="N326" s="285"/>
      <c r="O326" s="285"/>
      <c r="P326" s="285"/>
      <c r="Q326" s="286"/>
    </row>
    <row r="327" spans="1:22" ht="12.95" customHeight="1">
      <c r="A327" s="14" t="s">
        <v>79</v>
      </c>
      <c r="B327" s="6">
        <v>0</v>
      </c>
      <c r="D327" s="17" t="s">
        <v>78</v>
      </c>
      <c r="E327" s="17"/>
      <c r="F327" s="17"/>
      <c r="G327" s="17"/>
      <c r="H327" s="17"/>
      <c r="I327" s="6">
        <v>19</v>
      </c>
      <c r="K327" s="12" t="s">
        <v>77</v>
      </c>
      <c r="L327" s="11"/>
      <c r="M327" s="11"/>
      <c r="N327" s="11"/>
      <c r="O327" s="11"/>
      <c r="P327" s="10"/>
      <c r="Q327" s="6">
        <v>0</v>
      </c>
    </row>
    <row r="328" spans="1:22" ht="12.95" customHeight="1">
      <c r="A328" s="14" t="s">
        <v>76</v>
      </c>
      <c r="B328" s="6">
        <v>2</v>
      </c>
      <c r="D328" s="14" t="s">
        <v>75</v>
      </c>
      <c r="E328" s="14"/>
      <c r="F328" s="14"/>
      <c r="G328" s="14"/>
      <c r="H328" s="14"/>
      <c r="I328" s="6">
        <v>1</v>
      </c>
      <c r="K328" s="12" t="s">
        <v>74</v>
      </c>
      <c r="L328" s="11"/>
      <c r="M328" s="11"/>
      <c r="N328" s="11"/>
      <c r="O328" s="11"/>
      <c r="P328" s="10"/>
      <c r="Q328" s="6">
        <v>1</v>
      </c>
    </row>
    <row r="329" spans="1:22" ht="12.95" customHeight="1">
      <c r="A329" s="14" t="s">
        <v>73</v>
      </c>
      <c r="B329" s="6">
        <v>0</v>
      </c>
      <c r="D329" s="14" t="s">
        <v>72</v>
      </c>
      <c r="E329" s="14"/>
      <c r="F329" s="14"/>
      <c r="G329" s="14"/>
      <c r="H329" s="14"/>
      <c r="I329" s="6">
        <v>2</v>
      </c>
      <c r="K329" s="12" t="s">
        <v>71</v>
      </c>
      <c r="L329" s="11"/>
      <c r="M329" s="11"/>
      <c r="N329" s="11"/>
      <c r="O329" s="11"/>
      <c r="P329" s="10"/>
      <c r="Q329" s="6">
        <v>0</v>
      </c>
    </row>
    <row r="330" spans="1:22" ht="12.95" customHeight="1">
      <c r="A330" s="14" t="s">
        <v>70</v>
      </c>
      <c r="B330" s="6">
        <v>0</v>
      </c>
      <c r="D330" s="16" t="s">
        <v>69</v>
      </c>
      <c r="E330" s="16"/>
      <c r="F330" s="16"/>
      <c r="G330" s="16"/>
      <c r="H330" s="16"/>
      <c r="I330" s="6">
        <v>0</v>
      </c>
      <c r="K330" s="12" t="s">
        <v>68</v>
      </c>
      <c r="L330" s="11"/>
      <c r="M330" s="11"/>
      <c r="N330" s="11"/>
      <c r="O330" s="11"/>
      <c r="P330" s="10"/>
      <c r="Q330" s="6">
        <v>0</v>
      </c>
    </row>
    <row r="331" spans="1:22" ht="12.95" customHeight="1">
      <c r="A331" s="14" t="s">
        <v>67</v>
      </c>
      <c r="B331" s="6">
        <v>5</v>
      </c>
      <c r="D331" s="15" t="s">
        <v>66</v>
      </c>
      <c r="E331" s="15"/>
      <c r="F331" s="15"/>
      <c r="G331" s="15"/>
      <c r="H331" s="15"/>
      <c r="I331" s="6">
        <v>3</v>
      </c>
      <c r="K331" s="12" t="s">
        <v>65</v>
      </c>
      <c r="L331" s="11"/>
      <c r="M331" s="11"/>
      <c r="N331" s="11"/>
      <c r="O331" s="11"/>
      <c r="P331" s="10"/>
      <c r="Q331" s="6">
        <v>0</v>
      </c>
    </row>
    <row r="332" spans="1:22" ht="12.95" customHeight="1">
      <c r="A332" s="14" t="s">
        <v>64</v>
      </c>
      <c r="B332" s="6">
        <v>9</v>
      </c>
      <c r="D332" s="15" t="s">
        <v>63</v>
      </c>
      <c r="E332" s="15"/>
      <c r="F332" s="15"/>
      <c r="G332" s="15"/>
      <c r="H332" s="15"/>
      <c r="I332" s="6">
        <v>2</v>
      </c>
      <c r="K332" s="12" t="s">
        <v>62</v>
      </c>
      <c r="L332" s="11"/>
      <c r="M332" s="11"/>
      <c r="N332" s="11"/>
      <c r="O332" s="11"/>
      <c r="P332" s="10"/>
      <c r="Q332" s="6">
        <v>0</v>
      </c>
    </row>
    <row r="333" spans="1:22" ht="12.95" customHeight="1">
      <c r="A333" s="14" t="s">
        <v>61</v>
      </c>
      <c r="B333" s="6">
        <v>1</v>
      </c>
      <c r="D333" s="14" t="s">
        <v>60</v>
      </c>
      <c r="E333" s="14"/>
      <c r="F333" s="14"/>
      <c r="G333" s="14"/>
      <c r="H333" s="14"/>
      <c r="I333" s="6">
        <v>4</v>
      </c>
      <c r="K333" s="12" t="s">
        <v>59</v>
      </c>
      <c r="L333" s="11"/>
      <c r="M333" s="11"/>
      <c r="N333" s="11"/>
      <c r="O333" s="11"/>
      <c r="P333" s="10"/>
      <c r="Q333" s="6">
        <v>0</v>
      </c>
    </row>
    <row r="334" spans="1:22" ht="12.95" customHeight="1">
      <c r="A334" s="14" t="s">
        <v>58</v>
      </c>
      <c r="B334" s="6">
        <v>0</v>
      </c>
      <c r="D334" s="14" t="s">
        <v>57</v>
      </c>
      <c r="E334" s="14"/>
      <c r="F334" s="14"/>
      <c r="G334" s="14"/>
      <c r="H334" s="14"/>
      <c r="I334" s="6">
        <v>1</v>
      </c>
      <c r="K334" s="12" t="s">
        <v>56</v>
      </c>
      <c r="L334" s="11"/>
      <c r="M334" s="11"/>
      <c r="N334" s="11"/>
      <c r="O334" s="11"/>
      <c r="P334" s="10"/>
      <c r="Q334" s="6">
        <v>0</v>
      </c>
    </row>
    <row r="335" spans="1:22" ht="12.95" customHeight="1">
      <c r="A335" s="14" t="s">
        <v>55</v>
      </c>
      <c r="B335" s="6">
        <v>0</v>
      </c>
      <c r="D335" s="14" t="s">
        <v>54</v>
      </c>
      <c r="E335" s="14"/>
      <c r="F335" s="14"/>
      <c r="G335" s="14"/>
      <c r="H335" s="14"/>
      <c r="I335" s="6">
        <v>1</v>
      </c>
      <c r="K335" s="12" t="s">
        <v>53</v>
      </c>
      <c r="L335" s="11"/>
      <c r="M335" s="11"/>
      <c r="N335" s="11"/>
      <c r="O335" s="11"/>
      <c r="P335" s="10"/>
      <c r="Q335" s="6">
        <v>4</v>
      </c>
    </row>
    <row r="336" spans="1:22" ht="12.95" customHeight="1">
      <c r="A336" s="14" t="s">
        <v>52</v>
      </c>
      <c r="B336" s="6">
        <v>3</v>
      </c>
      <c r="D336" s="14" t="s">
        <v>51</v>
      </c>
      <c r="E336" s="14"/>
      <c r="F336" s="14"/>
      <c r="G336" s="14"/>
      <c r="H336" s="14"/>
      <c r="I336" s="6">
        <v>1</v>
      </c>
      <c r="K336" s="12" t="s">
        <v>50</v>
      </c>
      <c r="L336" s="11"/>
      <c r="M336" s="11"/>
      <c r="N336" s="11"/>
      <c r="O336" s="11"/>
      <c r="P336" s="10"/>
      <c r="Q336" s="6">
        <v>0</v>
      </c>
    </row>
    <row r="337" spans="1:17" ht="12.95" customHeight="1">
      <c r="A337" s="14" t="s">
        <v>49</v>
      </c>
      <c r="B337" s="6">
        <v>2</v>
      </c>
      <c r="D337" s="14" t="s">
        <v>48</v>
      </c>
      <c r="E337" s="14"/>
      <c r="F337" s="14"/>
      <c r="G337" s="14"/>
      <c r="H337" s="14"/>
      <c r="I337" s="6">
        <v>0</v>
      </c>
      <c r="K337" s="12" t="s">
        <v>47</v>
      </c>
      <c r="L337" s="11"/>
      <c r="M337" s="11"/>
      <c r="N337" s="11"/>
      <c r="O337" s="11"/>
      <c r="P337" s="10"/>
      <c r="Q337" s="6">
        <v>0</v>
      </c>
    </row>
    <row r="338" spans="1:17" ht="12.95" customHeight="1">
      <c r="A338" s="14" t="s">
        <v>46</v>
      </c>
      <c r="B338" s="6">
        <v>4</v>
      </c>
      <c r="D338" s="14" t="s">
        <v>45</v>
      </c>
      <c r="E338" s="14"/>
      <c r="F338" s="14"/>
      <c r="G338" s="14"/>
      <c r="H338" s="14"/>
      <c r="I338" s="6">
        <v>10</v>
      </c>
      <c r="K338" s="12" t="s">
        <v>44</v>
      </c>
      <c r="L338" s="11"/>
      <c r="M338" s="11"/>
      <c r="N338" s="11"/>
      <c r="O338" s="11"/>
      <c r="P338" s="10"/>
      <c r="Q338" s="6">
        <v>2</v>
      </c>
    </row>
    <row r="339" spans="1:17" ht="12.95" customHeight="1">
      <c r="A339" s="14" t="s">
        <v>43</v>
      </c>
      <c r="B339" s="6">
        <v>0</v>
      </c>
      <c r="D339" s="14" t="s">
        <v>42</v>
      </c>
      <c r="E339" s="14"/>
      <c r="F339" s="14"/>
      <c r="G339" s="14"/>
      <c r="H339" s="14"/>
      <c r="I339" s="6">
        <v>1</v>
      </c>
      <c r="K339" s="12" t="s">
        <v>41</v>
      </c>
      <c r="L339" s="11"/>
      <c r="M339" s="11"/>
      <c r="N339" s="11"/>
      <c r="O339" s="11"/>
      <c r="P339" s="10"/>
      <c r="Q339" s="6">
        <v>0</v>
      </c>
    </row>
    <row r="340" spans="1:17" ht="12.95" customHeight="1">
      <c r="A340" s="14" t="s">
        <v>40</v>
      </c>
      <c r="B340" s="6">
        <v>2</v>
      </c>
      <c r="D340" s="14" t="s">
        <v>39</v>
      </c>
      <c r="E340" s="14"/>
      <c r="F340" s="14"/>
      <c r="G340" s="14"/>
      <c r="H340" s="14"/>
      <c r="I340" s="6">
        <v>14</v>
      </c>
      <c r="K340" s="12" t="s">
        <v>38</v>
      </c>
      <c r="L340" s="11"/>
      <c r="M340" s="11"/>
      <c r="N340" s="11"/>
      <c r="O340" s="11"/>
      <c r="P340" s="10"/>
      <c r="Q340" s="6">
        <v>11</v>
      </c>
    </row>
    <row r="341" spans="1:17" ht="12.95" customHeight="1">
      <c r="A341" s="14" t="s">
        <v>37</v>
      </c>
      <c r="B341" s="6">
        <v>1</v>
      </c>
      <c r="D341" s="14" t="s">
        <v>36</v>
      </c>
      <c r="E341" s="14"/>
      <c r="F341" s="14"/>
      <c r="G341" s="14"/>
      <c r="H341" s="14"/>
      <c r="I341" s="6">
        <v>3</v>
      </c>
      <c r="K341" s="12" t="s">
        <v>35</v>
      </c>
      <c r="L341" s="11"/>
      <c r="M341" s="11"/>
      <c r="N341" s="11"/>
      <c r="O341" s="11"/>
      <c r="P341" s="10"/>
      <c r="Q341" s="6">
        <v>2</v>
      </c>
    </row>
    <row r="342" spans="1:17" ht="12.95" customHeight="1">
      <c r="A342" s="14" t="s">
        <v>34</v>
      </c>
      <c r="B342" s="6">
        <v>4</v>
      </c>
      <c r="D342" s="14" t="s">
        <v>33</v>
      </c>
      <c r="E342" s="14"/>
      <c r="F342" s="14"/>
      <c r="G342" s="14"/>
      <c r="H342" s="14"/>
      <c r="I342" s="6">
        <v>20</v>
      </c>
      <c r="K342" s="12" t="s">
        <v>32</v>
      </c>
      <c r="L342" s="11"/>
      <c r="M342" s="11"/>
      <c r="N342" s="11"/>
      <c r="O342" s="11"/>
      <c r="P342" s="10"/>
      <c r="Q342" s="6">
        <v>2</v>
      </c>
    </row>
    <row r="343" spans="1:17" ht="12.95" customHeight="1">
      <c r="A343" s="14" t="s">
        <v>31</v>
      </c>
      <c r="B343" s="6">
        <v>0</v>
      </c>
      <c r="D343" s="14" t="s">
        <v>30</v>
      </c>
      <c r="E343" s="14"/>
      <c r="F343" s="14"/>
      <c r="G343" s="14"/>
      <c r="H343" s="14"/>
      <c r="I343" s="6">
        <v>49</v>
      </c>
      <c r="K343" s="12" t="s">
        <v>29</v>
      </c>
      <c r="L343" s="11"/>
      <c r="M343" s="11"/>
      <c r="N343" s="11"/>
      <c r="O343" s="11"/>
      <c r="P343" s="10"/>
      <c r="Q343" s="6">
        <v>0</v>
      </c>
    </row>
    <row r="344" spans="1:17" ht="12.95" customHeight="1">
      <c r="A344" s="14" t="s">
        <v>28</v>
      </c>
      <c r="B344" s="6">
        <v>0</v>
      </c>
      <c r="D344" s="14" t="s">
        <v>27</v>
      </c>
      <c r="E344" s="14"/>
      <c r="F344" s="14"/>
      <c r="G344" s="14"/>
      <c r="H344" s="14"/>
      <c r="I344" s="6">
        <v>12</v>
      </c>
      <c r="K344" s="8" t="s">
        <v>26</v>
      </c>
      <c r="L344" s="8"/>
      <c r="M344" s="8"/>
      <c r="N344" s="8"/>
      <c r="O344" s="8"/>
      <c r="P344" s="8"/>
      <c r="Q344" s="6">
        <v>0</v>
      </c>
    </row>
    <row r="345" spans="1:17" ht="12.95" customHeight="1">
      <c r="A345" s="14" t="s">
        <v>25</v>
      </c>
      <c r="B345" s="6">
        <v>2</v>
      </c>
      <c r="D345" s="14" t="s">
        <v>24</v>
      </c>
      <c r="E345" s="14"/>
      <c r="F345" s="14"/>
      <c r="G345" s="14"/>
      <c r="H345" s="14"/>
      <c r="I345" s="6">
        <v>2</v>
      </c>
      <c r="K345" s="8" t="s">
        <v>23</v>
      </c>
      <c r="L345" s="8"/>
      <c r="M345" s="8"/>
      <c r="N345" s="8"/>
      <c r="O345" s="8"/>
      <c r="P345" s="8"/>
      <c r="Q345" s="6">
        <v>13</v>
      </c>
    </row>
    <row r="346" spans="1:17" ht="12.95" customHeight="1">
      <c r="A346" s="14" t="s">
        <v>22</v>
      </c>
      <c r="B346" s="6">
        <v>2</v>
      </c>
      <c r="D346" s="14" t="s">
        <v>21</v>
      </c>
      <c r="E346" s="14"/>
      <c r="F346" s="14"/>
      <c r="G346" s="14"/>
      <c r="H346" s="14"/>
      <c r="I346" s="6">
        <v>2</v>
      </c>
      <c r="K346" s="12" t="s">
        <v>20</v>
      </c>
      <c r="L346" s="11"/>
      <c r="M346" s="11"/>
      <c r="N346" s="11"/>
      <c r="O346" s="11"/>
      <c r="P346" s="10"/>
      <c r="Q346" s="6">
        <v>3</v>
      </c>
    </row>
    <row r="347" spans="1:17" ht="12.95" customHeight="1">
      <c r="A347" s="14" t="s">
        <v>19</v>
      </c>
      <c r="B347" s="6">
        <v>2</v>
      </c>
      <c r="D347" s="14" t="s">
        <v>18</v>
      </c>
      <c r="E347" s="14"/>
      <c r="F347" s="14"/>
      <c r="G347" s="14"/>
      <c r="H347" s="14"/>
      <c r="I347" s="6">
        <v>0</v>
      </c>
      <c r="K347" s="12" t="s">
        <v>17</v>
      </c>
      <c r="L347" s="11"/>
      <c r="M347" s="11"/>
      <c r="N347" s="11"/>
      <c r="O347" s="11"/>
      <c r="P347" s="10"/>
      <c r="Q347" s="6">
        <v>2</v>
      </c>
    </row>
    <row r="348" spans="1:17" ht="12.95" customHeight="1">
      <c r="A348" s="14" t="s">
        <v>16</v>
      </c>
      <c r="B348" s="6">
        <v>1</v>
      </c>
      <c r="D348" s="14" t="s">
        <v>15</v>
      </c>
      <c r="E348" s="14"/>
      <c r="F348" s="14"/>
      <c r="G348" s="14"/>
      <c r="H348" s="14"/>
      <c r="I348" s="6">
        <v>0</v>
      </c>
      <c r="K348" s="12" t="s">
        <v>14</v>
      </c>
      <c r="L348" s="11"/>
      <c r="M348" s="11"/>
      <c r="N348" s="11"/>
      <c r="O348" s="11"/>
      <c r="P348" s="10"/>
      <c r="Q348" s="6">
        <v>5</v>
      </c>
    </row>
    <row r="349" spans="1:17" ht="12.95" customHeight="1">
      <c r="A349" s="6" t="s">
        <v>13</v>
      </c>
      <c r="B349" s="6">
        <v>21</v>
      </c>
      <c r="D349" s="13" t="s">
        <v>12</v>
      </c>
      <c r="E349" s="13"/>
      <c r="F349" s="13"/>
      <c r="G349" s="13"/>
      <c r="H349" s="13"/>
      <c r="I349" s="6">
        <v>3</v>
      </c>
      <c r="K349" s="12" t="s">
        <v>11</v>
      </c>
      <c r="L349" s="11"/>
      <c r="M349" s="11"/>
      <c r="N349" s="11"/>
      <c r="O349" s="11"/>
      <c r="P349" s="10"/>
      <c r="Q349" s="6">
        <v>29</v>
      </c>
    </row>
    <row r="350" spans="1:17" ht="12.95" customHeight="1">
      <c r="H350" s="1"/>
      <c r="I350" s="1"/>
      <c r="K350" s="12" t="s">
        <v>10</v>
      </c>
      <c r="L350" s="11"/>
      <c r="M350" s="11"/>
      <c r="N350" s="11"/>
      <c r="O350" s="11"/>
      <c r="P350" s="10"/>
      <c r="Q350" s="6">
        <v>25</v>
      </c>
    </row>
    <row r="351" spans="1:17" ht="12.95" customHeight="1">
      <c r="H351" s="1"/>
      <c r="I351" s="1"/>
      <c r="K351" s="12" t="s">
        <v>9</v>
      </c>
      <c r="L351" s="11"/>
      <c r="M351" s="11"/>
      <c r="N351" s="11"/>
      <c r="O351" s="11"/>
      <c r="P351" s="10"/>
      <c r="Q351" s="6">
        <v>6</v>
      </c>
    </row>
    <row r="352" spans="1:17" ht="12.95" customHeight="1">
      <c r="H352" s="1"/>
      <c r="I352" s="1"/>
      <c r="K352" s="12" t="s">
        <v>8</v>
      </c>
      <c r="L352" s="11"/>
      <c r="M352" s="11"/>
      <c r="N352" s="11"/>
      <c r="O352" s="11"/>
      <c r="P352" s="10"/>
      <c r="Q352" s="6">
        <v>13</v>
      </c>
    </row>
    <row r="353" spans="4:22" ht="12.95" customHeight="1">
      <c r="H353" s="1"/>
      <c r="I353" s="1"/>
      <c r="K353" s="12" t="s">
        <v>7</v>
      </c>
      <c r="L353" s="11"/>
      <c r="M353" s="11"/>
      <c r="N353" s="11"/>
      <c r="O353" s="11"/>
      <c r="P353" s="10"/>
      <c r="Q353" s="6">
        <v>18</v>
      </c>
    </row>
    <row r="354" spans="4:22" ht="12.95" customHeight="1">
      <c r="H354" s="1"/>
      <c r="I354" s="1"/>
      <c r="K354" s="12" t="s">
        <v>6</v>
      </c>
      <c r="L354" s="11"/>
      <c r="M354" s="11"/>
      <c r="N354" s="11"/>
      <c r="O354" s="11"/>
      <c r="P354" s="10"/>
      <c r="Q354" s="6">
        <v>3</v>
      </c>
    </row>
    <row r="355" spans="4:22" ht="12.95" customHeight="1">
      <c r="H355" s="1"/>
      <c r="I355" s="1"/>
      <c r="K355" s="12" t="s">
        <v>5</v>
      </c>
      <c r="L355" s="11"/>
      <c r="M355" s="11"/>
      <c r="N355" s="11"/>
      <c r="O355" s="11"/>
      <c r="P355" s="10"/>
      <c r="Q355" s="6">
        <v>17</v>
      </c>
    </row>
    <row r="356" spans="4:22" ht="12.95" customHeight="1">
      <c r="H356" s="1"/>
      <c r="I356" s="1"/>
      <c r="K356" s="9" t="s">
        <v>4</v>
      </c>
      <c r="L356" s="9"/>
      <c r="M356" s="9"/>
      <c r="N356" s="9"/>
      <c r="O356" s="9"/>
      <c r="P356" s="9"/>
      <c r="Q356" s="6">
        <v>1</v>
      </c>
    </row>
    <row r="357" spans="4:22" ht="12.95" customHeight="1">
      <c r="H357" s="1"/>
      <c r="I357" s="1"/>
      <c r="K357" s="8" t="s">
        <v>3</v>
      </c>
      <c r="L357" s="8"/>
      <c r="M357" s="8"/>
      <c r="N357" s="8"/>
      <c r="O357" s="8"/>
      <c r="P357" s="8"/>
      <c r="Q357" s="6">
        <v>1</v>
      </c>
    </row>
    <row r="358" spans="4:22" ht="12.95" customHeight="1">
      <c r="H358" s="1"/>
      <c r="I358" s="1"/>
      <c r="K358" s="8" t="s">
        <v>2</v>
      </c>
      <c r="L358" s="8"/>
      <c r="M358" s="8"/>
      <c r="N358" s="8"/>
      <c r="O358" s="8"/>
      <c r="P358" s="8"/>
      <c r="Q358" s="6">
        <v>40</v>
      </c>
    </row>
    <row r="359" spans="4:22" ht="12.95" customHeight="1">
      <c r="H359" s="1"/>
      <c r="I359" s="1"/>
      <c r="K359" s="8" t="s">
        <v>1</v>
      </c>
      <c r="L359" s="8"/>
      <c r="M359" s="8"/>
      <c r="N359" s="8"/>
      <c r="O359" s="8"/>
      <c r="P359" s="8"/>
      <c r="Q359" s="6">
        <v>25</v>
      </c>
    </row>
    <row r="360" spans="4:22">
      <c r="D360" s="5"/>
      <c r="E360" s="5"/>
      <c r="H360" s="1"/>
      <c r="I360" s="1"/>
      <c r="K360" s="8" t="s">
        <v>0</v>
      </c>
      <c r="L360" s="7"/>
      <c r="M360" s="7"/>
      <c r="N360" s="7"/>
      <c r="O360" s="7"/>
      <c r="P360" s="7"/>
      <c r="Q360" s="6">
        <v>4</v>
      </c>
    </row>
    <row r="361" spans="4:22">
      <c r="I361" s="3"/>
    </row>
    <row r="362" spans="4:22">
      <c r="I362" s="3"/>
    </row>
    <row r="363" spans="4:22">
      <c r="I363" s="3"/>
      <c r="R363" s="5"/>
      <c r="S363" s="5"/>
      <c r="T363" s="5"/>
      <c r="U363" s="5"/>
      <c r="V363" s="5"/>
    </row>
    <row r="364" spans="4:22">
      <c r="F364" s="5"/>
      <c r="G364" s="5"/>
      <c r="H364" s="5"/>
      <c r="I364" s="5"/>
    </row>
    <row r="365" spans="4:22">
      <c r="I365" s="4"/>
    </row>
    <row r="366" spans="4:22">
      <c r="I366" s="3"/>
    </row>
    <row r="367" spans="4:22">
      <c r="I367" s="3"/>
    </row>
    <row r="368" spans="4:22">
      <c r="I368" s="3"/>
    </row>
    <row r="369" spans="9:9">
      <c r="I369" s="3"/>
    </row>
    <row r="370" spans="9:9">
      <c r="I370" s="3"/>
    </row>
    <row r="371" spans="9:9">
      <c r="I371" s="3"/>
    </row>
    <row r="372" spans="9:9">
      <c r="I372" s="3"/>
    </row>
    <row r="373" spans="9:9">
      <c r="I373" s="3"/>
    </row>
    <row r="374" spans="9:9">
      <c r="I374" s="3"/>
    </row>
    <row r="375" spans="9:9">
      <c r="I375" s="3"/>
    </row>
    <row r="376" spans="9:9">
      <c r="I376" s="3"/>
    </row>
    <row r="377" spans="9:9">
      <c r="I377" s="3"/>
    </row>
    <row r="378" spans="9:9">
      <c r="I378" s="3"/>
    </row>
    <row r="379" spans="9:9">
      <c r="I379" s="3"/>
    </row>
    <row r="380" spans="9:9">
      <c r="I380" s="3"/>
    </row>
    <row r="381" spans="9:9">
      <c r="I381" s="3"/>
    </row>
    <row r="382" spans="9:9">
      <c r="I382" s="3"/>
    </row>
    <row r="383" spans="9:9">
      <c r="I383" s="3"/>
    </row>
    <row r="384" spans="9:9">
      <c r="I384" s="3"/>
    </row>
    <row r="385" spans="9:9">
      <c r="I385" s="3"/>
    </row>
    <row r="386" spans="9:9">
      <c r="I386" s="3"/>
    </row>
    <row r="387" spans="9:9">
      <c r="I387" s="3"/>
    </row>
    <row r="388" spans="9:9">
      <c r="I388" s="3"/>
    </row>
    <row r="389" spans="9:9">
      <c r="I389" s="3"/>
    </row>
    <row r="390" spans="9:9">
      <c r="I390" s="3"/>
    </row>
    <row r="391" spans="9:9">
      <c r="I391" s="3"/>
    </row>
    <row r="392" spans="9:9">
      <c r="I392" s="3"/>
    </row>
    <row r="393" spans="9:9">
      <c r="I393" s="3"/>
    </row>
    <row r="394" spans="9:9">
      <c r="I394" s="3"/>
    </row>
    <row r="395" spans="9:9">
      <c r="I395" s="3"/>
    </row>
    <row r="396" spans="9:9">
      <c r="I396" s="3"/>
    </row>
    <row r="397" spans="9:9">
      <c r="I397" s="3"/>
    </row>
    <row r="398" spans="9:9">
      <c r="I398" s="3"/>
    </row>
    <row r="399" spans="9:9">
      <c r="I399" s="3"/>
    </row>
    <row r="400" spans="9:9">
      <c r="I400" s="3"/>
    </row>
    <row r="401" spans="9:9">
      <c r="I401" s="3"/>
    </row>
    <row r="402" spans="9:9">
      <c r="I402" s="3"/>
    </row>
    <row r="403" spans="9:9">
      <c r="I403" s="3"/>
    </row>
    <row r="404" spans="9:9">
      <c r="I404" s="3"/>
    </row>
    <row r="405" spans="9:9">
      <c r="I405" s="3"/>
    </row>
    <row r="406" spans="9:9">
      <c r="I406" s="3"/>
    </row>
    <row r="407" spans="9:9">
      <c r="I407" s="3"/>
    </row>
    <row r="408" spans="9:9">
      <c r="I408" s="3"/>
    </row>
    <row r="409" spans="9:9">
      <c r="I409" s="3"/>
    </row>
    <row r="410" spans="9:9">
      <c r="I410" s="3"/>
    </row>
    <row r="411" spans="9:9">
      <c r="I411" s="3"/>
    </row>
    <row r="412" spans="9:9">
      <c r="I412" s="3"/>
    </row>
    <row r="413" spans="9:9">
      <c r="I413" s="3"/>
    </row>
    <row r="414" spans="9:9">
      <c r="I414" s="3"/>
    </row>
    <row r="415" spans="9:9">
      <c r="I415" s="3"/>
    </row>
    <row r="416" spans="9:9">
      <c r="I416" s="3"/>
    </row>
    <row r="417" spans="9:9">
      <c r="I417" s="3"/>
    </row>
    <row r="418" spans="9:9">
      <c r="I418" s="3"/>
    </row>
    <row r="419" spans="9:9">
      <c r="I419" s="3"/>
    </row>
    <row r="420" spans="9:9">
      <c r="I420" s="3"/>
    </row>
    <row r="421" spans="9:9">
      <c r="I421" s="3"/>
    </row>
    <row r="422" spans="9:9">
      <c r="I422" s="3"/>
    </row>
    <row r="423" spans="9:9">
      <c r="I423" s="3"/>
    </row>
    <row r="424" spans="9:9">
      <c r="I424" s="3"/>
    </row>
    <row r="425" spans="9:9">
      <c r="I425" s="3"/>
    </row>
    <row r="426" spans="9:9">
      <c r="I426" s="3"/>
    </row>
    <row r="427" spans="9:9">
      <c r="I427" s="3"/>
    </row>
    <row r="428" spans="9:9">
      <c r="I428" s="3"/>
    </row>
    <row r="429" spans="9:9">
      <c r="I429" s="3"/>
    </row>
    <row r="430" spans="9:9">
      <c r="I430" s="3"/>
    </row>
    <row r="431" spans="9:9">
      <c r="I431" s="3"/>
    </row>
    <row r="432" spans="9:9">
      <c r="I432" s="3"/>
    </row>
    <row r="433" spans="9:9">
      <c r="I433" s="3"/>
    </row>
    <row r="434" spans="9:9">
      <c r="I434" s="3"/>
    </row>
    <row r="435" spans="9:9">
      <c r="I435" s="3"/>
    </row>
    <row r="436" spans="9:9">
      <c r="I436" s="3"/>
    </row>
    <row r="437" spans="9:9">
      <c r="I437" s="3"/>
    </row>
    <row r="438" spans="9:9">
      <c r="I438" s="3"/>
    </row>
    <row r="439" spans="9:9">
      <c r="I439" s="3"/>
    </row>
    <row r="440" spans="9:9">
      <c r="I440" s="3"/>
    </row>
    <row r="441" spans="9:9">
      <c r="I441" s="3"/>
    </row>
    <row r="442" spans="9:9">
      <c r="I442" s="3"/>
    </row>
    <row r="443" spans="9:9">
      <c r="I443" s="3"/>
    </row>
    <row r="444" spans="9:9">
      <c r="I444" s="3"/>
    </row>
    <row r="445" spans="9:9">
      <c r="I445" s="3"/>
    </row>
    <row r="446" spans="9:9">
      <c r="I446" s="3"/>
    </row>
    <row r="447" spans="9:9">
      <c r="I447" s="3"/>
    </row>
    <row r="448" spans="9:9">
      <c r="I448" s="3"/>
    </row>
    <row r="449" spans="9:9">
      <c r="I449" s="3"/>
    </row>
    <row r="450" spans="9:9">
      <c r="I450" s="3"/>
    </row>
    <row r="451" spans="9:9">
      <c r="I451" s="3"/>
    </row>
    <row r="452" spans="9:9">
      <c r="I452" s="3"/>
    </row>
    <row r="453" spans="9:9">
      <c r="I453" s="3"/>
    </row>
    <row r="454" spans="9:9">
      <c r="I454" s="3"/>
    </row>
    <row r="455" spans="9:9">
      <c r="I455" s="3"/>
    </row>
    <row r="456" spans="9:9">
      <c r="I456" s="3"/>
    </row>
    <row r="457" spans="9:9">
      <c r="I457" s="3"/>
    </row>
    <row r="458" spans="9:9">
      <c r="I458" s="3"/>
    </row>
    <row r="459" spans="9:9">
      <c r="I459" s="3"/>
    </row>
    <row r="460" spans="9:9">
      <c r="I460" s="3"/>
    </row>
    <row r="461" spans="9:9">
      <c r="I461" s="3"/>
    </row>
    <row r="462" spans="9:9">
      <c r="I462" s="3"/>
    </row>
    <row r="463" spans="9:9">
      <c r="I463" s="3"/>
    </row>
    <row r="464" spans="9:9">
      <c r="I464" s="3"/>
    </row>
    <row r="465" spans="9:9">
      <c r="I465" s="3"/>
    </row>
    <row r="466" spans="9:9">
      <c r="I466" s="3"/>
    </row>
    <row r="467" spans="9:9">
      <c r="I467" s="3"/>
    </row>
    <row r="468" spans="9:9">
      <c r="I468" s="3"/>
    </row>
    <row r="469" spans="9:9">
      <c r="I469" s="3"/>
    </row>
    <row r="470" spans="9:9">
      <c r="I470" s="3"/>
    </row>
    <row r="471" spans="9:9">
      <c r="I471" s="3"/>
    </row>
    <row r="472" spans="9:9">
      <c r="I472" s="3"/>
    </row>
    <row r="473" spans="9:9">
      <c r="I473" s="3"/>
    </row>
    <row r="474" spans="9:9">
      <c r="I474" s="3"/>
    </row>
    <row r="475" spans="9:9">
      <c r="I475" s="3"/>
    </row>
    <row r="476" spans="9:9">
      <c r="I476" s="3"/>
    </row>
    <row r="477" spans="9:9">
      <c r="I477" s="3"/>
    </row>
    <row r="478" spans="9:9">
      <c r="I478" s="3"/>
    </row>
    <row r="479" spans="9:9">
      <c r="I479" s="3"/>
    </row>
    <row r="480" spans="9:9">
      <c r="I480" s="3"/>
    </row>
    <row r="481" spans="9:9">
      <c r="I481" s="3"/>
    </row>
    <row r="482" spans="9:9">
      <c r="I482" s="3"/>
    </row>
    <row r="483" spans="9:9">
      <c r="I483" s="3"/>
    </row>
    <row r="484" spans="9:9">
      <c r="I484" s="3"/>
    </row>
    <row r="485" spans="9:9">
      <c r="I485" s="3"/>
    </row>
  </sheetData>
  <mergeCells count="105">
    <mergeCell ref="U10:V10"/>
    <mergeCell ref="A40:V40"/>
    <mergeCell ref="S4:T4"/>
    <mergeCell ref="U4:V4"/>
    <mergeCell ref="T5:U5"/>
    <mergeCell ref="U6:V6"/>
    <mergeCell ref="U8:V8"/>
    <mergeCell ref="B4:C4"/>
    <mergeCell ref="K4:L4"/>
    <mergeCell ref="Q4:R4"/>
    <mergeCell ref="R5:S5"/>
    <mergeCell ref="B6:C6"/>
    <mergeCell ref="K6:L6"/>
    <mergeCell ref="B8:C8"/>
    <mergeCell ref="K8:L8"/>
    <mergeCell ref="A1:I1"/>
    <mergeCell ref="J1:V1"/>
    <mergeCell ref="A2:I2"/>
    <mergeCell ref="J2:V2"/>
    <mergeCell ref="Q3:R3"/>
    <mergeCell ref="S3:T3"/>
    <mergeCell ref="U3:V3"/>
    <mergeCell ref="G76:H76"/>
    <mergeCell ref="G77:H77"/>
    <mergeCell ref="G78:H78"/>
    <mergeCell ref="B9:C9"/>
    <mergeCell ref="K9:L9"/>
    <mergeCell ref="N9:P9"/>
    <mergeCell ref="S9:T9"/>
    <mergeCell ref="B10:C10"/>
    <mergeCell ref="K10:L10"/>
    <mergeCell ref="A67:V67"/>
    <mergeCell ref="B69:C69"/>
    <mergeCell ref="D69:E69"/>
    <mergeCell ref="G69:I69"/>
    <mergeCell ref="G70:H70"/>
    <mergeCell ref="G71:H71"/>
    <mergeCell ref="G72:H72"/>
    <mergeCell ref="G73:H73"/>
    <mergeCell ref="G75:I75"/>
    <mergeCell ref="B42:C42"/>
    <mergeCell ref="D42:E42"/>
    <mergeCell ref="F42:G42"/>
    <mergeCell ref="B51:C51"/>
    <mergeCell ref="D51:E51"/>
    <mergeCell ref="F51:G51"/>
    <mergeCell ref="G79:H79"/>
    <mergeCell ref="A98:A99"/>
    <mergeCell ref="B98:C99"/>
    <mergeCell ref="D98:E99"/>
    <mergeCell ref="F98:F99"/>
    <mergeCell ref="A113:A114"/>
    <mergeCell ref="B113:B114"/>
    <mergeCell ref="C113:C114"/>
    <mergeCell ref="D113:D114"/>
    <mergeCell ref="E113:E114"/>
    <mergeCell ref="A170:A171"/>
    <mergeCell ref="A172:A173"/>
    <mergeCell ref="F113:F114"/>
    <mergeCell ref="G113:G114"/>
    <mergeCell ref="J154:J155"/>
    <mergeCell ref="F158:G158"/>
    <mergeCell ref="A168:A169"/>
    <mergeCell ref="A132:C132"/>
    <mergeCell ref="A144:A145"/>
    <mergeCell ref="B144:B145"/>
    <mergeCell ref="C144:C145"/>
    <mergeCell ref="D144:D145"/>
    <mergeCell ref="A226:E226"/>
    <mergeCell ref="I226:Q226"/>
    <mergeCell ref="A208:A212"/>
    <mergeCell ref="B208:B211"/>
    <mergeCell ref="C208:C211"/>
    <mergeCell ref="A214:B214"/>
    <mergeCell ref="A215:B215"/>
    <mergeCell ref="A222:F222"/>
    <mergeCell ref="I154:I155"/>
    <mergeCell ref="A223:E223"/>
    <mergeCell ref="A224:E224"/>
    <mergeCell ref="I224:R224"/>
    <mergeCell ref="A225:E225"/>
    <mergeCell ref="I225:Q225"/>
    <mergeCell ref="A200:G200"/>
    <mergeCell ref="A202:F202"/>
    <mergeCell ref="A203:F203"/>
    <mergeCell ref="A207:C207"/>
    <mergeCell ref="F154:G155"/>
    <mergeCell ref="H154:H155"/>
    <mergeCell ref="A154:A155"/>
    <mergeCell ref="B154:B155"/>
    <mergeCell ref="C154:C155"/>
    <mergeCell ref="D154:D155"/>
    <mergeCell ref="A227:E227"/>
    <mergeCell ref="A233:C233"/>
    <mergeCell ref="A239:C239"/>
    <mergeCell ref="A262:V262"/>
    <mergeCell ref="H285:N285"/>
    <mergeCell ref="H287:L287"/>
    <mergeCell ref="A326:B326"/>
    <mergeCell ref="K326:Q326"/>
    <mergeCell ref="H288:L288"/>
    <mergeCell ref="H289:L289"/>
    <mergeCell ref="A296:E296"/>
    <mergeCell ref="A297:E297"/>
    <mergeCell ref="A298:E298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19685039370078741" header="0" footer="0.31496062992125984"/>
  <pageSetup paperSize="9" scale="89" orientation="landscape" r:id="rId1"/>
  <headerFooter>
    <oddHeader xml:space="preserve">&amp;L&amp;G&amp;C
</oddHeader>
  </headerFooter>
  <rowBreaks count="9" manualBreakCount="9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E3165CE6-A086-4789-A12C-1D282BB1D225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HopFac</vt:lpstr>
      <vt:lpstr>HopFac!Impression_des_titres</vt:lpstr>
      <vt:lpstr>HopFac!Zone_d_impression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2014-06-04T07:47:39Z</dcterms:created>
  <dcterms:modified xsi:type="dcterms:W3CDTF">2014-06-16T14:17:41Z</dcterms:modified>
</cp:coreProperties>
</file>