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Centr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Centre!$1:$2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Centre!$A$1:$V$356</definedName>
  </definedNames>
  <calcPr calcId="144525"/>
</workbook>
</file>

<file path=xl/calcChain.xml><?xml version="1.0" encoding="utf-8"?>
<calcChain xmlns="http://schemas.openxmlformats.org/spreadsheetml/2006/main">
  <c r="G319" i="1"/>
  <c r="G318"/>
  <c r="G317"/>
  <c r="M289"/>
  <c r="N288"/>
  <c r="N287"/>
  <c r="N286"/>
  <c r="N283"/>
  <c r="N282"/>
  <c r="N281"/>
  <c r="N280"/>
  <c r="N279"/>
  <c r="E266"/>
  <c r="E265"/>
  <c r="B255"/>
  <c r="C254" s="1"/>
  <c r="C253"/>
  <c r="C252"/>
  <c r="C251"/>
  <c r="B245"/>
  <c r="C244" s="1"/>
  <c r="C243"/>
  <c r="C241"/>
  <c r="C240"/>
  <c r="L236"/>
  <c r="M236" s="1"/>
  <c r="B236"/>
  <c r="L235"/>
  <c r="C235"/>
  <c r="L234"/>
  <c r="C234"/>
  <c r="D212"/>
  <c r="E212" s="1"/>
  <c r="C174"/>
  <c r="D149"/>
  <c r="E149" s="1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C115"/>
  <c r="F122" s="1"/>
  <c r="B115"/>
  <c r="E122" s="1"/>
  <c r="F106"/>
  <c r="F105"/>
  <c r="F104"/>
  <c r="F103"/>
  <c r="F102"/>
  <c r="F101"/>
  <c r="F100"/>
  <c r="B87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59"/>
  <c r="G59" s="1"/>
  <c r="E59"/>
  <c r="C59"/>
  <c r="F58"/>
  <c r="G58" s="1"/>
  <c r="E58"/>
  <c r="C58"/>
  <c r="F57"/>
  <c r="G57" s="1"/>
  <c r="E57"/>
  <c r="C57"/>
  <c r="F56"/>
  <c r="G56" s="1"/>
  <c r="E56"/>
  <c r="C56"/>
  <c r="F55"/>
  <c r="G55" s="1"/>
  <c r="E55"/>
  <c r="C55"/>
  <c r="F54"/>
  <c r="G54" s="1"/>
  <c r="E54"/>
  <c r="C54"/>
  <c r="F53"/>
  <c r="G53" s="1"/>
  <c r="E53"/>
  <c r="C53"/>
  <c r="F52"/>
  <c r="F60" s="1"/>
  <c r="E52"/>
  <c r="E60" s="1"/>
  <c r="C52"/>
  <c r="C60" s="1"/>
  <c r="D49"/>
  <c r="B49"/>
  <c r="F48"/>
  <c r="G48" s="1"/>
  <c r="E48"/>
  <c r="C48"/>
  <c r="F47"/>
  <c r="G47" s="1"/>
  <c r="E47"/>
  <c r="C47"/>
  <c r="F46"/>
  <c r="G46" s="1"/>
  <c r="E46"/>
  <c r="C46"/>
  <c r="F45"/>
  <c r="G45" s="1"/>
  <c r="E45"/>
  <c r="C45"/>
  <c r="F44"/>
  <c r="G44" s="1"/>
  <c r="E44"/>
  <c r="C44"/>
  <c r="F43"/>
  <c r="F49" s="1"/>
  <c r="E43"/>
  <c r="E49" s="1"/>
  <c r="C43"/>
  <c r="C49" s="1"/>
  <c r="U10"/>
  <c r="K10"/>
  <c r="B10"/>
  <c r="U8"/>
  <c r="K8"/>
  <c r="K6"/>
  <c r="U4"/>
  <c r="U6" s="1"/>
  <c r="K4"/>
  <c r="G43" l="1"/>
  <c r="G49" s="1"/>
  <c r="G52"/>
  <c r="G60" s="1"/>
  <c r="F116"/>
  <c r="F117"/>
  <c r="F118"/>
  <c r="F119"/>
  <c r="F120"/>
  <c r="F121"/>
  <c r="D115"/>
  <c r="G117" s="1"/>
  <c r="E116"/>
  <c r="E117"/>
  <c r="E118"/>
  <c r="E119"/>
  <c r="E120"/>
  <c r="E121"/>
  <c r="C242"/>
  <c r="G120" l="1"/>
  <c r="G116"/>
  <c r="G119"/>
  <c r="G122"/>
  <c r="G118"/>
  <c r="G121"/>
</calcChain>
</file>

<file path=xl/sharedStrings.xml><?xml version="1.0" encoding="utf-8"?>
<sst xmlns="http://schemas.openxmlformats.org/spreadsheetml/2006/main" count="302" uniqueCount="272">
  <si>
    <t>Direction de l'Action Territoriale</t>
  </si>
  <si>
    <r>
      <t xml:space="preserve">Centre </t>
    </r>
    <r>
      <rPr>
        <b/>
        <sz val="11"/>
        <color rgb="FFFF0000"/>
        <rFont val="Calibri"/>
        <family val="2"/>
        <scheme val="minor"/>
      </rPr>
      <t>(Quartiers : Centre Historique, Comédie et Faubourgs)</t>
    </r>
  </si>
  <si>
    <t>Chiffres clefs</t>
  </si>
  <si>
    <t>Population 2009</t>
  </si>
  <si>
    <t>% de la population de Montpellier</t>
  </si>
  <si>
    <t>Evolution population</t>
  </si>
  <si>
    <t>Surface du territoire Km2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</si>
  <si>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</si>
  <si>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Variation de la population de 1999 à 2009</t>
  </si>
  <si>
    <t>Revenu fiscal moyen par ménage</t>
  </si>
  <si>
    <t>Nombre d'allocataires RSA</t>
  </si>
  <si>
    <t>% de chômeurs</t>
  </si>
  <si>
    <t>% de propriétaires</t>
  </si>
  <si>
    <t>% de locataires</t>
  </si>
  <si>
    <t>% de  logements sociaux</t>
  </si>
  <si>
    <t>La population INSEE 2009</t>
  </si>
  <si>
    <t>Population par sexe et par âge</t>
  </si>
  <si>
    <t>Hommes</t>
  </si>
  <si>
    <t>Femmes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</si>
  <si>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</si>
  <si>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</si>
  <si>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</si>
  <si>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</si>
  <si>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</si>
  <si>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</si>
  <si>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</si>
  <si>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Total</t>
  </si>
  <si>
    <t>Population par catégorie socio-professionnelle</t>
  </si>
  <si>
    <t xml:space="preserve"> Agriculteurs exploitants</t>
  </si>
  <si>
    <t xml:space="preserve"> Artisans, Comma., Chefs entr.</t>
  </si>
  <si>
    <t xml:space="preserve"> Cadres, Prof. intel. sup.</t>
  </si>
  <si>
    <t xml:space="preserve"> Prof. Intermédiaires</t>
  </si>
  <si>
    <t>Employés</t>
  </si>
  <si>
    <t xml:space="preserve"> Ouvriers</t>
  </si>
  <si>
    <t xml:space="preserve"> Retraités</t>
  </si>
  <si>
    <t xml:space="preserve"> Autres</t>
  </si>
  <si>
    <t xml:space="preserve">Population </t>
  </si>
  <si>
    <t>%</t>
  </si>
  <si>
    <t>Français</t>
  </si>
  <si>
    <t>Étrangers</t>
  </si>
  <si>
    <t>La famille INSEE 2009</t>
  </si>
  <si>
    <t>Structure familiale</t>
  </si>
  <si>
    <t>Nombre de ménages</t>
  </si>
  <si>
    <t>Ménages population</t>
  </si>
  <si>
    <t>État matrimonial légal des personnes</t>
  </si>
  <si>
    <t xml:space="preserve">Marié </t>
  </si>
  <si>
    <t xml:space="preserve">Célibataire </t>
  </si>
  <si>
    <t>Ménages 1 personne</t>
  </si>
  <si>
    <t xml:space="preserve">Veuf </t>
  </si>
  <si>
    <t>Dont Hommes seuls</t>
  </si>
  <si>
    <t>Divorcé</t>
  </si>
  <si>
    <t>Dont Femmes seules</t>
  </si>
  <si>
    <t>Autres sans famille</t>
  </si>
  <si>
    <t>Personne de +15 ans vivant seules</t>
  </si>
  <si>
    <t>Ménages avec famille(s)</t>
  </si>
  <si>
    <t xml:space="preserve">15-24 ans </t>
  </si>
  <si>
    <t>Dont Couple sans enfant</t>
  </si>
  <si>
    <t xml:space="preserve">25-54 ans </t>
  </si>
  <si>
    <t>Dont Couple avec enfant(s)</t>
  </si>
  <si>
    <t xml:space="preserve">55-79 ans </t>
  </si>
  <si>
    <t>Dont Famille monoparentale</t>
  </si>
  <si>
    <t xml:space="preserve">  + 80 ans</t>
  </si>
  <si>
    <t>Nb de familles avec enfants de - de 25 ans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</si>
  <si>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</si>
  <si>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</si>
  <si>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</si>
  <si>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</si>
  <si>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</si>
  <si>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Scolarité et diplômes INSEE 2009</t>
  </si>
  <si>
    <t>Population scolarisée</t>
  </si>
  <si>
    <t>Scolarisé</t>
  </si>
  <si>
    <t xml:space="preserve">2-5 ans </t>
  </si>
  <si>
    <t xml:space="preserve">6-10 ans </t>
  </si>
  <si>
    <t>11-14 ans</t>
  </si>
  <si>
    <t xml:space="preserve">15-17 ans </t>
  </si>
  <si>
    <t xml:space="preserve">18-24 ans </t>
  </si>
  <si>
    <t xml:space="preserve">25-29 ans </t>
  </si>
  <si>
    <t xml:space="preserve">30 ans ou plus </t>
  </si>
  <si>
    <t>Niveau de diplôme dans la population non scolarisée 15 ans et plus</t>
  </si>
  <si>
    <t>Totaux</t>
  </si>
  <si>
    <t>Sans diplôme</t>
  </si>
  <si>
    <t>CEP</t>
  </si>
  <si>
    <t>BEPC</t>
  </si>
  <si>
    <t xml:space="preserve">CAP-BEP </t>
  </si>
  <si>
    <t xml:space="preserve">BAC-BP </t>
  </si>
  <si>
    <t xml:space="preserve">BAC+2 </t>
  </si>
  <si>
    <t>&gt; BAC+2</t>
  </si>
  <si>
    <t>L'emploi et le chômage INSEE 2009</t>
  </si>
  <si>
    <t>Population des 15-64 ans par type d'activité</t>
  </si>
  <si>
    <t>Fonction publique, CDI</t>
  </si>
  <si>
    <t>CDD</t>
  </si>
  <si>
    <t xml:space="preserve">Intérim </t>
  </si>
  <si>
    <t>Emplois aidés</t>
  </si>
  <si>
    <t>Apprentissage</t>
  </si>
  <si>
    <t>Indépendants</t>
  </si>
  <si>
    <t>Employeurs</t>
  </si>
  <si>
    <t>Aides familiaux</t>
  </si>
  <si>
    <t>Chômeurs par âge
 en 2009</t>
  </si>
  <si>
    <t>Actifs</t>
  </si>
  <si>
    <t>Chômeurs</t>
  </si>
  <si>
    <t xml:space="preserve">55-64 ans </t>
  </si>
  <si>
    <t>L'emploi et le chômage Pôle emploi 2011</t>
  </si>
  <si>
    <t>Chômeurs par sexe et par âge</t>
  </si>
  <si>
    <t>moins de 25 ans</t>
  </si>
  <si>
    <t>femmes</t>
  </si>
  <si>
    <t>25 à moins de 50 ans</t>
  </si>
  <si>
    <t>50 ans et +</t>
  </si>
  <si>
    <t xml:space="preserve"> Chômeurs selon niveau de formation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</si>
  <si>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</si>
  <si>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CEP SES</t>
  </si>
  <si>
    <t>BEPC BEP CAP</t>
  </si>
  <si>
    <t>Bac, BTn, BT, BP</t>
  </si>
  <si>
    <t xml:space="preserve"> Bac+2 et plus</t>
  </si>
  <si>
    <t>Chômeurs selon niveau de qualification</t>
  </si>
  <si>
    <t>Manœuvres ou ouvriers spécialisés</t>
  </si>
  <si>
    <t>Ouvriers qualifiés</t>
  </si>
  <si>
    <t>Employés non qualifiés</t>
  </si>
  <si>
    <t>Employés qualifiés</t>
  </si>
  <si>
    <t>Cadres, techniciens, agents de maitrise</t>
  </si>
  <si>
    <t>Les données sociales INSEE 2012</t>
  </si>
  <si>
    <t>Bénéficiaires de prestations</t>
  </si>
  <si>
    <t>Allocataires dont le revenu est constitué à + de 50 % de prestations sociales</t>
  </si>
  <si>
    <t>Allocataires dont le revenu est constitué à 100 % de prestations sociales</t>
  </si>
  <si>
    <t>CMU</t>
  </si>
  <si>
    <t>Population couverte</t>
  </si>
  <si>
    <t>Bénéficiaires de la CMU</t>
  </si>
  <si>
    <t>Naissances</t>
  </si>
  <si>
    <t>Nombre d’allocataires percevant une Allocation Logement</t>
  </si>
  <si>
    <t>Dont Allocation Personnalisée de Logement</t>
  </si>
  <si>
    <t>Nombre d’allocataires percevant l’Allocation Adulte Handicapé</t>
  </si>
  <si>
    <t>Allocataires percevant le Revenu de Solidarité Active</t>
  </si>
  <si>
    <t>Le logement INSEE 2009</t>
  </si>
  <si>
    <t>Nombre de logements</t>
  </si>
  <si>
    <t>Statut des occupants</t>
  </si>
  <si>
    <t>Appartements</t>
  </si>
  <si>
    <t>Propriétaires</t>
  </si>
  <si>
    <t>Maisons</t>
  </si>
  <si>
    <t>Locataires</t>
  </si>
  <si>
    <t xml:space="preserve">Total </t>
  </si>
  <si>
    <t>dont logements HLM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</si>
  <si>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</si>
  <si>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</si>
  <si>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</si>
  <si>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</si>
  <si>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</si>
  <si>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</si>
  <si>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Ancienneté d'emménagement des ménages en 2009</t>
  </si>
  <si>
    <t>Moins de 2 ans</t>
  </si>
  <si>
    <t>Entre 2-4 ans</t>
  </si>
  <si>
    <t>Entre 5-9 ans</t>
  </si>
  <si>
    <t>Depuis 10 ans ou plus</t>
  </si>
  <si>
    <t>Déplacements professionnels INSEE 2009</t>
  </si>
  <si>
    <t>Lieu de travail des actifs de plus de 15 ans</t>
  </si>
  <si>
    <t xml:space="preserve"> Commune résidence </t>
  </si>
  <si>
    <t xml:space="preserve"> Autre commune que commune résidence </t>
  </si>
  <si>
    <t>Moyen de transport pour se rendre à son travail</t>
  </si>
  <si>
    <t xml:space="preserve"> Pas de transport</t>
  </si>
  <si>
    <t xml:space="preserve"> Marche à pied</t>
  </si>
  <si>
    <t xml:space="preserve"> Deux roues</t>
  </si>
  <si>
    <t xml:space="preserve"> Voiture, camion</t>
  </si>
  <si>
    <t>Transport en commun</t>
  </si>
  <si>
    <t>Nombre de voiture par ménage</t>
  </si>
  <si>
    <t>Pas de voiture</t>
  </si>
  <si>
    <t>Une voiture</t>
  </si>
  <si>
    <t>Deux voitures ou plus</t>
  </si>
  <si>
    <t>Activité économique INSEE 2009</t>
  </si>
  <si>
    <t>Répartition des établissements par domaines d'activités en 2009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</si>
  <si>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</si>
  <si>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</si>
  <si>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</si>
  <si>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</si>
  <si>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</si>
  <si>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</si>
  <si>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</si>
  <si>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</si>
  <si>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</si>
  <si>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</si>
  <si>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</si>
  <si>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</si>
  <si>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</si>
  <si>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</si>
  <si>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</si>
  <si>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</si>
  <si>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>Entreprises et Établissements</t>
  </si>
  <si>
    <t>Nombre d'établissements</t>
  </si>
  <si>
    <t>Établissements sans salariés</t>
  </si>
  <si>
    <t>Établissement de 1 à 49 salariés</t>
  </si>
  <si>
    <t>Établissements de 50 salariés et +</t>
  </si>
  <si>
    <t>Activité économique INSEE 2012</t>
  </si>
  <si>
    <t>Commerces</t>
  </si>
  <si>
    <t>Fonctions Médicales et Paramédicales</t>
  </si>
  <si>
    <t>Services aux particuliers</t>
  </si>
  <si>
    <t xml:space="preserve"> Hypermarché</t>
  </si>
  <si>
    <t>Médecin omnipraticien</t>
  </si>
  <si>
    <t>Police</t>
  </si>
  <si>
    <t xml:space="preserve"> Supermarché</t>
  </si>
  <si>
    <t>Spécialiste en cardiologie</t>
  </si>
  <si>
    <t>Trésorerie</t>
  </si>
  <si>
    <t xml:space="preserve"> Grande surface de bricolage</t>
  </si>
  <si>
    <t>Spécialiste en dermatologie vénéréologie</t>
  </si>
  <si>
    <t>Gendarmerie</t>
  </si>
  <si>
    <t xml:space="preserve"> Supérette</t>
  </si>
  <si>
    <t>Spécialiste en gynécologie médicale</t>
  </si>
  <si>
    <t>Courd’appel</t>
  </si>
  <si>
    <t xml:space="preserve"> Epicerie</t>
  </si>
  <si>
    <t>Spécialiste en gynécologie obstétrique</t>
  </si>
  <si>
    <t>Tribunal de grande instance</t>
  </si>
  <si>
    <t xml:space="preserve"> Boulangerie</t>
  </si>
  <si>
    <t>Spécialiste en gastroentérologie hépatologie</t>
  </si>
  <si>
    <t>Tribunald’instance</t>
  </si>
  <si>
    <t xml:space="preserve"> Boucherie charcuterie</t>
  </si>
  <si>
    <t>Spécialiste en psychiatrie</t>
  </si>
  <si>
    <t>Conseil de prud’hommes</t>
  </si>
  <si>
    <t xml:space="preserve"> Produits surgelés</t>
  </si>
  <si>
    <t>Spécialiste en ophtalmologie</t>
  </si>
  <si>
    <t>Tribunal de commerce</t>
  </si>
  <si>
    <t xml:space="preserve"> Poissonnerie</t>
  </si>
  <si>
    <t>Spécialiste en otorhinolaryngologie</t>
  </si>
  <si>
    <t>Agence de proximité</t>
  </si>
  <si>
    <t xml:space="preserve"> Librairie papeterie journaux</t>
  </si>
  <si>
    <t>Spécialiste en pédiatrie</t>
  </si>
  <si>
    <t>Relais pôle emploi</t>
  </si>
  <si>
    <t xml:space="preserve"> Magasin de vêtements</t>
  </si>
  <si>
    <t>Spécialiste en pneumologie</t>
  </si>
  <si>
    <t>Permanencepôleemploi</t>
  </si>
  <si>
    <t xml:space="preserve"> Magasin d'équipements du foyer</t>
  </si>
  <si>
    <t>Spécialiste en radiodiagnostic et imagerie médicale</t>
  </si>
  <si>
    <t>Agence de services spécialisés</t>
  </si>
  <si>
    <t xml:space="preserve"> Magasin de chaussures</t>
  </si>
  <si>
    <t>Spécialiste en stomatologie</t>
  </si>
  <si>
    <t>Agence thématique</t>
  </si>
  <si>
    <t xml:space="preserve"> Magasin d'électroménager et de mat. audio-vidéo</t>
  </si>
  <si>
    <t>Chirurgien dentiste</t>
  </si>
  <si>
    <t>Banque, Caissed'Epargne</t>
  </si>
  <si>
    <t xml:space="preserve"> Magasin de meubles</t>
  </si>
  <si>
    <t>Sagefemme</t>
  </si>
  <si>
    <t>Pompes funèbres</t>
  </si>
  <si>
    <t xml:space="preserve"> Magasin d'articles de sports et de loisirs</t>
  </si>
  <si>
    <t>Infirmier</t>
  </si>
  <si>
    <t>Bureau de poste</t>
  </si>
  <si>
    <t xml:space="preserve"> Magasin de revêtements murs et sols</t>
  </si>
  <si>
    <t>Masseur kinésithérapeute</t>
  </si>
  <si>
    <t>Relais poste commerçant</t>
  </si>
  <si>
    <t xml:space="preserve"> Droguerie quincaillerie bricolage</t>
  </si>
  <si>
    <t>Orthophoniste</t>
  </si>
  <si>
    <t>Agence postale communale</t>
  </si>
  <si>
    <t xml:space="preserve"> Parfumerie</t>
  </si>
  <si>
    <t>Orthoptiste</t>
  </si>
  <si>
    <t>Réparation auto et dematériel agricole</t>
  </si>
  <si>
    <t xml:space="preserve"> Horlogerie Bijouterie</t>
  </si>
  <si>
    <t>Pédicurepodologue</t>
  </si>
  <si>
    <t>Contrôle technique automobile</t>
  </si>
  <si>
    <t xml:space="preserve"> Fleuriste</t>
  </si>
  <si>
    <t>Audio prothésiste</t>
  </si>
  <si>
    <t>Locationauto-utilitaires légers</t>
  </si>
  <si>
    <t xml:space="preserve"> Magasin d'optique</t>
  </si>
  <si>
    <t>Ergothérapeute</t>
  </si>
  <si>
    <t>Ecole de conduite</t>
  </si>
  <si>
    <t xml:space="preserve"> Station service</t>
  </si>
  <si>
    <t>Psychomotricien</t>
  </si>
  <si>
    <t>Maçon</t>
  </si>
  <si>
    <t>Plâtrier peintre</t>
  </si>
  <si>
    <t>Menuisier, charpentier, serrurier</t>
  </si>
  <si>
    <t>Plombier, couvreur,chauffagiste</t>
  </si>
  <si>
    <t>Electricien</t>
  </si>
  <si>
    <t>Entreprise générale dubâtiment</t>
  </si>
  <si>
    <t>Coiffure</t>
  </si>
  <si>
    <t>Vétérinaire</t>
  </si>
  <si>
    <t>Agencedetravailtemporaire</t>
  </si>
  <si>
    <t>Restaurant</t>
  </si>
  <si>
    <t>Agence immobilière</t>
  </si>
  <si>
    <t>Blanchisserie-Teinturerie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</si>
</sst>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_-* #,##0\ [$€-40C]_-;\-* #,##0\ [$€-40C]_-;_-* &quot;-&quot;??\ [$€-40C]_-;_-@_-"/>
    <numFmt numFmtId="166" formatCode="0.0%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color theme="0"/>
      <name val="Calibri"/>
      <family val="2"/>
      <scheme val="minor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7"/>
      <color theme="1"/>
      <name val="Calibri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1">
    <xf numFmtId="0" fontId="0" fillId="0" borderId="0" xfId="0"/>
    <xf numFmtId="0" fontId="0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1" fontId="8" fillId="0" borderId="1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9" fontId="9" fillId="0" borderId="0" xfId="0" applyNumberFormat="1" applyFont="1" applyBorder="1" applyAlignment="1">
      <alignment vertical="center"/>
    </xf>
    <xf numFmtId="10" fontId="9" fillId="0" borderId="0" xfId="0" applyNumberFormat="1" applyFont="1" applyBorder="1" applyAlignment="1">
      <alignment vertical="center"/>
    </xf>
    <xf numFmtId="10" fontId="9" fillId="0" borderId="0" xfId="1" applyNumberFormat="1" applyFont="1" applyFill="1" applyBorder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4" fillId="0" borderId="0" xfId="0" applyFont="1" applyBorder="1" applyAlignment="1">
      <alignment vertical="center"/>
    </xf>
    <xf numFmtId="0" fontId="15" fillId="4" borderId="4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left" vertical="center" indent="1"/>
    </xf>
    <xf numFmtId="3" fontId="9" fillId="0" borderId="10" xfId="0" applyNumberFormat="1" applyFont="1" applyBorder="1" applyAlignment="1">
      <alignment vertical="center"/>
    </xf>
    <xf numFmtId="10" fontId="9" fillId="0" borderId="10" xfId="0" applyNumberFormat="1" applyFont="1" applyBorder="1" applyAlignment="1">
      <alignment vertical="center"/>
    </xf>
    <xf numFmtId="3" fontId="9" fillId="0" borderId="11" xfId="0" applyNumberFormat="1" applyFont="1" applyBorder="1" applyAlignment="1">
      <alignment vertical="center"/>
    </xf>
    <xf numFmtId="10" fontId="9" fillId="0" borderId="11" xfId="0" applyNumberFormat="1" applyFont="1" applyBorder="1" applyAlignment="1">
      <alignment vertical="center"/>
    </xf>
    <xf numFmtId="0" fontId="14" fillId="4" borderId="5" xfId="0" applyFont="1" applyFill="1" applyBorder="1" applyAlignment="1">
      <alignment horizontal="left" vertical="center" indent="1"/>
    </xf>
    <xf numFmtId="1" fontId="16" fillId="0" borderId="4" xfId="0" applyNumberFormat="1" applyFont="1" applyBorder="1" applyAlignment="1">
      <alignment vertical="center"/>
    </xf>
    <xf numFmtId="9" fontId="16" fillId="0" borderId="4" xfId="1" applyFont="1" applyBorder="1" applyAlignment="1">
      <alignment vertical="center"/>
    </xf>
    <xf numFmtId="0" fontId="15" fillId="4" borderId="4" xfId="0" applyFont="1" applyFill="1" applyBorder="1" applyAlignment="1">
      <alignment vertical="center" wrapText="1"/>
    </xf>
    <xf numFmtId="49" fontId="17" fillId="4" borderId="10" xfId="0" applyNumberFormat="1" applyFont="1" applyFill="1" applyBorder="1" applyAlignment="1" applyProtection="1">
      <alignment horizontal="left" vertical="center" indent="1"/>
    </xf>
    <xf numFmtId="1" fontId="14" fillId="0" borderId="0" xfId="0" applyNumberFormat="1" applyFont="1" applyBorder="1"/>
    <xf numFmtId="3" fontId="14" fillId="0" borderId="10" xfId="0" applyNumberFormat="1" applyFont="1" applyBorder="1" applyAlignment="1">
      <alignment vertical="center"/>
    </xf>
    <xf numFmtId="49" fontId="17" fillId="4" borderId="11" xfId="0" applyNumberFormat="1" applyFont="1" applyFill="1" applyBorder="1" applyAlignment="1" applyProtection="1">
      <alignment horizontal="left" vertical="center" indent="1"/>
    </xf>
    <xf numFmtId="3" fontId="14" fillId="0" borderId="11" xfId="0" applyNumberFormat="1" applyFont="1" applyBorder="1" applyAlignment="1">
      <alignment vertical="center"/>
    </xf>
    <xf numFmtId="0" fontId="2" fillId="3" borderId="0" xfId="0" applyFont="1" applyFill="1" applyAlignment="1">
      <alignment vertical="center"/>
    </xf>
    <xf numFmtId="49" fontId="17" fillId="4" borderId="12" xfId="0" applyNumberFormat="1" applyFont="1" applyFill="1" applyBorder="1" applyAlignment="1" applyProtection="1">
      <alignment horizontal="left" vertical="center" indent="1"/>
    </xf>
    <xf numFmtId="1" fontId="14" fillId="0" borderId="13" xfId="0" applyNumberFormat="1" applyFont="1" applyBorder="1"/>
    <xf numFmtId="10" fontId="9" fillId="0" borderId="12" xfId="0" applyNumberFormat="1" applyFont="1" applyBorder="1" applyAlignment="1">
      <alignment vertical="center"/>
    </xf>
    <xf numFmtId="3" fontId="14" fillId="0" borderId="12" xfId="0" applyNumberFormat="1" applyFont="1" applyBorder="1" applyAlignment="1">
      <alignment vertical="center"/>
    </xf>
    <xf numFmtId="1" fontId="14" fillId="0" borderId="4" xfId="0" applyNumberFormat="1" applyFont="1" applyBorder="1" applyAlignment="1">
      <alignment vertical="center"/>
    </xf>
    <xf numFmtId="9" fontId="14" fillId="0" borderId="4" xfId="1" applyFont="1" applyBorder="1" applyAlignment="1">
      <alignment vertical="center"/>
    </xf>
    <xf numFmtId="0" fontId="14" fillId="3" borderId="0" xfId="0" applyFont="1" applyFill="1" applyBorder="1" applyAlignment="1">
      <alignment horizontal="left" vertical="center" indent="1"/>
    </xf>
    <xf numFmtId="1" fontId="14" fillId="0" borderId="0" xfId="0" applyNumberFormat="1" applyFont="1" applyBorder="1" applyAlignment="1">
      <alignment vertical="center"/>
    </xf>
    <xf numFmtId="1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4" fillId="4" borderId="4" xfId="0" applyFont="1" applyFill="1" applyBorder="1" applyAlignment="1">
      <alignment horizontal="left" vertical="center" indent="1"/>
    </xf>
    <xf numFmtId="1" fontId="14" fillId="4" borderId="4" xfId="0" applyNumberFormat="1" applyFont="1" applyFill="1" applyBorder="1" applyAlignment="1">
      <alignment horizontal="center" vertical="center"/>
    </xf>
    <xf numFmtId="1" fontId="9" fillId="4" borderId="4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4" fillId="4" borderId="10" xfId="0" applyFont="1" applyFill="1" applyBorder="1" applyAlignment="1">
      <alignment horizontal="left" vertical="center" indent="1"/>
    </xf>
    <xf numFmtId="1" fontId="9" fillId="0" borderId="10" xfId="0" applyNumberFormat="1" applyFont="1" applyBorder="1" applyAlignment="1">
      <alignment vertical="center"/>
    </xf>
    <xf numFmtId="10" fontId="9" fillId="3" borderId="10" xfId="0" applyNumberFormat="1" applyFont="1" applyFill="1" applyBorder="1" applyAlignment="1">
      <alignment vertical="center"/>
    </xf>
    <xf numFmtId="1" fontId="15" fillId="0" borderId="0" xfId="0" applyNumberFormat="1" applyFont="1" applyFill="1" applyBorder="1" applyAlignment="1">
      <alignment vertical="center"/>
    </xf>
    <xf numFmtId="0" fontId="14" fillId="4" borderId="12" xfId="0" applyFont="1" applyFill="1" applyBorder="1" applyAlignment="1">
      <alignment horizontal="left" vertical="center" indent="1"/>
    </xf>
    <xf numFmtId="1" fontId="9" fillId="0" borderId="12" xfId="0" applyNumberFormat="1" applyFont="1" applyBorder="1" applyAlignment="1">
      <alignment vertical="center"/>
    </xf>
    <xf numFmtId="10" fontId="9" fillId="3" borderId="12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indent="1"/>
    </xf>
    <xf numFmtId="10" fontId="9" fillId="3" borderId="0" xfId="0" applyNumberFormat="1" applyFont="1" applyFill="1" applyBorder="1" applyAlignment="1">
      <alignment vertical="center"/>
    </xf>
    <xf numFmtId="0" fontId="18" fillId="5" borderId="4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3" fontId="9" fillId="0" borderId="15" xfId="0" applyNumberFormat="1" applyFont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166" fontId="9" fillId="0" borderId="11" xfId="0" applyNumberFormat="1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" fontId="16" fillId="0" borderId="15" xfId="0" applyNumberFormat="1" applyFont="1" applyBorder="1" applyAlignment="1">
      <alignment vertical="center"/>
    </xf>
    <xf numFmtId="0" fontId="14" fillId="5" borderId="9" xfId="0" quotePrefix="1" applyFont="1" applyFill="1" applyBorder="1" applyAlignment="1">
      <alignment horizontal="left" vertical="center"/>
    </xf>
    <xf numFmtId="10" fontId="15" fillId="0" borderId="11" xfId="0" applyNumberFormat="1" applyFont="1" applyBorder="1" applyAlignment="1">
      <alignment vertical="center"/>
    </xf>
    <xf numFmtId="0" fontId="14" fillId="5" borderId="9" xfId="0" quotePrefix="1" applyFont="1" applyFill="1" applyBorder="1" applyAlignment="1">
      <alignment horizontal="left" vertical="center" indent="1"/>
    </xf>
    <xf numFmtId="3" fontId="9" fillId="0" borderId="16" xfId="0" applyNumberFormat="1" applyFont="1" applyBorder="1" applyAlignment="1">
      <alignment vertical="center"/>
    </xf>
    <xf numFmtId="0" fontId="14" fillId="5" borderId="9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vertical="center"/>
    </xf>
    <xf numFmtId="3" fontId="19" fillId="3" borderId="0" xfId="0" applyNumberFormat="1" applyFont="1" applyFill="1" applyBorder="1" applyAlignment="1">
      <alignment vertical="center"/>
    </xf>
    <xf numFmtId="0" fontId="14" fillId="5" borderId="2" xfId="0" quotePrefix="1" applyFont="1" applyFill="1" applyBorder="1" applyAlignment="1">
      <alignment horizontal="left" vertical="center" indent="1"/>
    </xf>
    <xf numFmtId="3" fontId="9" fillId="0" borderId="12" xfId="0" applyNumberFormat="1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vertical="center"/>
    </xf>
    <xf numFmtId="0" fontId="15" fillId="5" borderId="5" xfId="0" applyFont="1" applyFill="1" applyBorder="1" applyAlignment="1">
      <alignment vertical="center"/>
    </xf>
    <xf numFmtId="0" fontId="15" fillId="5" borderId="6" xfId="0" applyFont="1" applyFill="1" applyBorder="1" applyAlignment="1">
      <alignment vertical="center"/>
    </xf>
    <xf numFmtId="1" fontId="18" fillId="0" borderId="15" xfId="0" applyNumberFormat="1" applyFont="1" applyBorder="1" applyAlignment="1">
      <alignment vertical="center"/>
    </xf>
    <xf numFmtId="1" fontId="9" fillId="0" borderId="15" xfId="0" applyNumberFormat="1" applyFont="1" applyBorder="1" applyAlignment="1">
      <alignment vertical="center"/>
    </xf>
    <xf numFmtId="0" fontId="14" fillId="5" borderId="2" xfId="0" applyFont="1" applyFill="1" applyBorder="1" applyAlignment="1">
      <alignment vertical="center"/>
    </xf>
    <xf numFmtId="1" fontId="9" fillId="0" borderId="16" xfId="0" applyNumberFormat="1" applyFont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4" fillId="5" borderId="10" xfId="0" applyFont="1" applyFill="1" applyBorder="1" applyAlignment="1">
      <alignment vertical="center"/>
    </xf>
    <xf numFmtId="3" fontId="9" fillId="0" borderId="7" xfId="0" applyNumberFormat="1" applyFont="1" applyBorder="1" applyAlignment="1">
      <alignment horizontal="right" vertical="center"/>
    </xf>
    <xf numFmtId="3" fontId="9" fillId="0" borderId="8" xfId="0" applyNumberFormat="1" applyFont="1" applyBorder="1" applyAlignment="1">
      <alignment horizontal="right" vertical="center"/>
    </xf>
    <xf numFmtId="3" fontId="9" fillId="0" borderId="7" xfId="0" applyNumberFormat="1" applyFont="1" applyFill="1" applyBorder="1" applyAlignment="1">
      <alignment horizontal="right" vertical="center"/>
    </xf>
    <xf numFmtId="3" fontId="9" fillId="0" borderId="8" xfId="0" applyNumberFormat="1" applyFont="1" applyFill="1" applyBorder="1" applyAlignment="1">
      <alignment horizontal="right" vertical="center"/>
    </xf>
    <xf numFmtId="166" fontId="9" fillId="0" borderId="8" xfId="0" applyNumberFormat="1" applyFont="1" applyFill="1" applyBorder="1" applyAlignment="1">
      <alignment vertical="center"/>
    </xf>
    <xf numFmtId="0" fontId="14" fillId="5" borderId="11" xfId="0" applyFont="1" applyFill="1" applyBorder="1" applyAlignment="1">
      <alignment vertical="center"/>
    </xf>
    <xf numFmtId="3" fontId="9" fillId="0" borderId="9" xfId="0" applyNumberFormat="1" applyFont="1" applyBorder="1" applyAlignment="1">
      <alignment horizontal="right" vertical="center"/>
    </xf>
    <xf numFmtId="3" fontId="9" fillId="0" borderId="15" xfId="0" applyNumberFormat="1" applyFont="1" applyBorder="1" applyAlignment="1">
      <alignment horizontal="right" vertical="center"/>
    </xf>
    <xf numFmtId="3" fontId="9" fillId="0" borderId="9" xfId="0" applyNumberFormat="1" applyFont="1" applyFill="1" applyBorder="1" applyAlignment="1">
      <alignment horizontal="right" vertical="center"/>
    </xf>
    <xf numFmtId="3" fontId="9" fillId="0" borderId="15" xfId="0" applyNumberFormat="1" applyFont="1" applyFill="1" applyBorder="1" applyAlignment="1">
      <alignment horizontal="right" vertical="center"/>
    </xf>
    <xf numFmtId="166" fontId="9" fillId="0" borderId="15" xfId="0" applyNumberFormat="1" applyFont="1" applyFill="1" applyBorder="1" applyAlignment="1">
      <alignment vertical="center"/>
    </xf>
    <xf numFmtId="0" fontId="14" fillId="5" borderId="12" xfId="0" applyFont="1" applyFill="1" applyBorder="1" applyAlignment="1">
      <alignment vertical="center"/>
    </xf>
    <xf numFmtId="3" fontId="9" fillId="0" borderId="2" xfId="0" applyNumberFormat="1" applyFont="1" applyBorder="1" applyAlignment="1">
      <alignment horizontal="right" vertical="center"/>
    </xf>
    <xf numFmtId="3" fontId="9" fillId="0" borderId="16" xfId="0" applyNumberFormat="1" applyFont="1" applyBorder="1" applyAlignment="1">
      <alignment horizontal="right" vertical="center"/>
    </xf>
    <xf numFmtId="10" fontId="9" fillId="0" borderId="16" xfId="0" applyNumberFormat="1" applyFont="1" applyBorder="1" applyAlignment="1">
      <alignment vertical="center"/>
    </xf>
    <xf numFmtId="0" fontId="14" fillId="5" borderId="5" xfId="0" applyFont="1" applyFill="1" applyBorder="1" applyAlignment="1">
      <alignment vertical="center"/>
    </xf>
    <xf numFmtId="3" fontId="14" fillId="5" borderId="4" xfId="0" applyNumberFormat="1" applyFont="1" applyFill="1" applyBorder="1" applyAlignment="1">
      <alignment vertical="top"/>
    </xf>
    <xf numFmtId="0" fontId="0" fillId="0" borderId="4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3" fontId="14" fillId="0" borderId="11" xfId="0" applyNumberFormat="1" applyFont="1" applyBorder="1" applyAlignment="1">
      <alignment vertical="top"/>
    </xf>
    <xf numFmtId="3" fontId="14" fillId="0" borderId="15" xfId="0" applyNumberFormat="1" applyFont="1" applyBorder="1" applyAlignment="1">
      <alignment vertical="top"/>
    </xf>
    <xf numFmtId="3" fontId="14" fillId="3" borderId="10" xfId="0" applyNumberFormat="1" applyFont="1" applyFill="1" applyBorder="1" applyAlignment="1">
      <alignment vertical="top"/>
    </xf>
    <xf numFmtId="9" fontId="0" fillId="0" borderId="4" xfId="0" applyNumberFormat="1" applyFont="1" applyFill="1" applyBorder="1" applyAlignment="1">
      <alignment vertical="center"/>
    </xf>
    <xf numFmtId="3" fontId="14" fillId="3" borderId="11" xfId="0" applyNumberFormat="1" applyFont="1" applyFill="1" applyBorder="1" applyAlignment="1">
      <alignment vertical="top"/>
    </xf>
    <xf numFmtId="3" fontId="14" fillId="0" borderId="12" xfId="0" applyNumberFormat="1" applyFont="1" applyBorder="1" applyAlignment="1">
      <alignment vertical="top"/>
    </xf>
    <xf numFmtId="3" fontId="14" fillId="0" borderId="16" xfId="0" applyNumberFormat="1" applyFont="1" applyBorder="1" applyAlignment="1">
      <alignment vertical="top"/>
    </xf>
    <xf numFmtId="3" fontId="14" fillId="3" borderId="12" xfId="0" applyNumberFormat="1" applyFont="1" applyFill="1" applyBorder="1" applyAlignment="1">
      <alignment vertical="top"/>
    </xf>
    <xf numFmtId="3" fontId="9" fillId="0" borderId="11" xfId="0" applyNumberFormat="1" applyFont="1" applyFill="1" applyBorder="1" applyAlignment="1">
      <alignment vertical="center"/>
    </xf>
    <xf numFmtId="10" fontId="9" fillId="0" borderId="11" xfId="0" applyNumberFormat="1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9" fillId="0" borderId="12" xfId="0" applyNumberFormat="1" applyFont="1" applyFill="1" applyBorder="1" applyAlignment="1">
      <alignment vertical="center"/>
    </xf>
    <xf numFmtId="10" fontId="9" fillId="0" borderId="12" xfId="0" applyNumberFormat="1" applyFont="1" applyFill="1" applyBorder="1" applyAlignment="1">
      <alignment vertical="center"/>
    </xf>
    <xf numFmtId="0" fontId="14" fillId="5" borderId="7" xfId="0" applyFont="1" applyFill="1" applyBorder="1" applyAlignment="1">
      <alignment vertical="center"/>
    </xf>
    <xf numFmtId="3" fontId="14" fillId="0" borderId="10" xfId="0" applyNumberFormat="1" applyFont="1" applyFill="1" applyBorder="1" applyAlignment="1">
      <alignment vertical="center"/>
    </xf>
    <xf numFmtId="3" fontId="14" fillId="0" borderId="7" xfId="0" applyNumberFormat="1" applyFont="1" applyBorder="1" applyAlignment="1">
      <alignment vertical="center"/>
    </xf>
    <xf numFmtId="9" fontId="14" fillId="0" borderId="10" xfId="0" applyNumberFormat="1" applyFont="1" applyBorder="1" applyAlignment="1">
      <alignment vertical="center"/>
    </xf>
    <xf numFmtId="3" fontId="14" fillId="0" borderId="11" xfId="0" applyNumberFormat="1" applyFont="1" applyFill="1" applyBorder="1" applyAlignment="1">
      <alignment vertical="center"/>
    </xf>
    <xf numFmtId="3" fontId="14" fillId="0" borderId="9" xfId="0" applyNumberFormat="1" applyFont="1" applyBorder="1" applyAlignment="1">
      <alignment vertical="center"/>
    </xf>
    <xf numFmtId="9" fontId="14" fillId="0" borderId="11" xfId="0" applyNumberFormat="1" applyFont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3" fontId="14" fillId="0" borderId="2" xfId="0" applyNumberFormat="1" applyFont="1" applyBorder="1" applyAlignment="1">
      <alignment vertical="center"/>
    </xf>
    <xf numFmtId="9" fontId="14" fillId="0" borderId="12" xfId="0" applyNumberFormat="1" applyFont="1" applyBorder="1" applyAlignment="1">
      <alignment vertical="center"/>
    </xf>
    <xf numFmtId="10" fontId="21" fillId="0" borderId="0" xfId="0" applyNumberFormat="1" applyFont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9" fontId="14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9" fontId="14" fillId="0" borderId="0" xfId="0" applyNumberFormat="1" applyFont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0" fontId="18" fillId="5" borderId="5" xfId="0" applyFont="1" applyFill="1" applyBorder="1" applyAlignment="1">
      <alignment vertical="center"/>
    </xf>
    <xf numFmtId="1" fontId="14" fillId="5" borderId="14" xfId="0" applyNumberFormat="1" applyFont="1" applyFill="1" applyBorder="1" applyAlignment="1">
      <alignment vertical="center"/>
    </xf>
    <xf numFmtId="1" fontId="14" fillId="5" borderId="6" xfId="0" applyNumberFormat="1" applyFont="1" applyFill="1" applyBorder="1" applyAlignment="1">
      <alignment vertical="center"/>
    </xf>
    <xf numFmtId="1" fontId="9" fillId="5" borderId="8" xfId="0" applyNumberFormat="1" applyFont="1" applyFill="1" applyBorder="1" applyAlignment="1">
      <alignment vertical="center"/>
    </xf>
    <xf numFmtId="1" fontId="9" fillId="5" borderId="15" xfId="0" applyNumberFormat="1" applyFont="1" applyFill="1" applyBorder="1" applyAlignment="1">
      <alignment vertical="center"/>
    </xf>
    <xf numFmtId="1" fontId="9" fillId="5" borderId="16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9" fillId="4" borderId="4" xfId="0" applyNumberFormat="1" applyFont="1" applyFill="1" applyBorder="1" applyAlignment="1">
      <alignment vertical="center"/>
    </xf>
    <xf numFmtId="3" fontId="14" fillId="4" borderId="4" xfId="0" applyNumberFormat="1" applyFont="1" applyFill="1" applyBorder="1" applyAlignment="1">
      <alignment vertical="center"/>
    </xf>
    <xf numFmtId="1" fontId="14" fillId="5" borderId="15" xfId="0" applyNumberFormat="1" applyFont="1" applyFill="1" applyBorder="1" applyAlignment="1">
      <alignment vertical="center"/>
    </xf>
    <xf numFmtId="1" fontId="14" fillId="5" borderId="16" xfId="0" applyNumberFormat="1" applyFont="1" applyFill="1" applyBorder="1" applyAlignment="1">
      <alignment vertical="center"/>
    </xf>
    <xf numFmtId="1" fontId="18" fillId="5" borderId="14" xfId="0" applyNumberFormat="1" applyFont="1" applyFill="1" applyBorder="1" applyAlignment="1">
      <alignment vertical="center"/>
    </xf>
    <xf numFmtId="9" fontId="18" fillId="5" borderId="6" xfId="0" applyNumberFormat="1" applyFont="1" applyFill="1" applyBorder="1" applyAlignment="1">
      <alignment vertical="center"/>
    </xf>
    <xf numFmtId="1" fontId="14" fillId="5" borderId="3" xfId="0" applyNumberFormat="1" applyFont="1" applyFill="1" applyBorder="1" applyAlignment="1">
      <alignment vertical="center"/>
    </xf>
    <xf numFmtId="1" fontId="14" fillId="5" borderId="8" xfId="0" applyNumberFormat="1" applyFont="1" applyFill="1" applyBorder="1" applyAlignment="1">
      <alignment vertical="center"/>
    </xf>
    <xf numFmtId="1" fontId="14" fillId="5" borderId="0" xfId="0" applyNumberFormat="1" applyFont="1" applyFill="1" applyBorder="1" applyAlignment="1">
      <alignment vertical="center"/>
    </xf>
    <xf numFmtId="1" fontId="14" fillId="5" borderId="1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center" vertical="center" textRotation="90" wrapText="1"/>
    </xf>
    <xf numFmtId="0" fontId="18" fillId="5" borderId="14" xfId="0" applyFont="1" applyFill="1" applyBorder="1" applyAlignment="1">
      <alignment vertical="center"/>
    </xf>
    <xf numFmtId="0" fontId="18" fillId="5" borderId="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9" fontId="9" fillId="0" borderId="4" xfId="1" applyNumberFormat="1" applyFont="1" applyBorder="1" applyAlignment="1">
      <alignment vertical="center"/>
    </xf>
    <xf numFmtId="9" fontId="21" fillId="0" borderId="0" xfId="0" applyNumberFormat="1" applyFont="1" applyAlignment="1">
      <alignment vertical="center"/>
    </xf>
    <xf numFmtId="0" fontId="14" fillId="0" borderId="0" xfId="0" applyFont="1" applyFill="1" applyBorder="1" applyAlignment="1">
      <alignment horizontal="left" vertical="top" wrapText="1"/>
    </xf>
    <xf numFmtId="1" fontId="9" fillId="0" borderId="0" xfId="0" applyNumberFormat="1" applyFont="1" applyFill="1" applyBorder="1" applyAlignment="1">
      <alignment horizontal="center" vertical="top"/>
    </xf>
    <xf numFmtId="9" fontId="9" fillId="0" borderId="0" xfId="1" applyFont="1" applyBorder="1" applyAlignment="1">
      <alignment vertical="center"/>
    </xf>
    <xf numFmtId="0" fontId="25" fillId="0" borderId="4" xfId="0" applyFont="1" applyFill="1" applyBorder="1" applyAlignment="1">
      <alignment wrapText="1"/>
    </xf>
    <xf numFmtId="3" fontId="14" fillId="0" borderId="4" xfId="0" applyNumberFormat="1" applyFont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3" fontId="14" fillId="0" borderId="12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0" fontId="18" fillId="5" borderId="5" xfId="0" applyFont="1" applyFill="1" applyBorder="1" applyAlignment="1">
      <alignment horizontal="left" vertical="top"/>
    </xf>
    <xf numFmtId="0" fontId="18" fillId="5" borderId="14" xfId="0" applyFont="1" applyFill="1" applyBorder="1" applyAlignment="1">
      <alignment horizontal="left" vertical="top"/>
    </xf>
    <xf numFmtId="0" fontId="18" fillId="5" borderId="6" xfId="0" applyFont="1" applyFill="1" applyBorder="1" applyAlignment="1">
      <alignment horizontal="left" vertical="top"/>
    </xf>
    <xf numFmtId="3" fontId="14" fillId="0" borderId="13" xfId="0" applyNumberFormat="1" applyFont="1" applyBorder="1"/>
    <xf numFmtId="9" fontId="9" fillId="0" borderId="8" xfId="0" applyNumberFormat="1" applyFont="1" applyBorder="1" applyAlignment="1">
      <alignment vertical="center"/>
    </xf>
    <xf numFmtId="0" fontId="0" fillId="5" borderId="3" xfId="0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3" fontId="14" fillId="3" borderId="10" xfId="0" applyNumberFormat="1" applyFont="1" applyFill="1" applyBorder="1" applyAlignment="1">
      <alignment vertical="center"/>
    </xf>
    <xf numFmtId="9" fontId="9" fillId="0" borderId="10" xfId="0" applyNumberFormat="1" applyFont="1" applyFill="1" applyBorder="1" applyAlignment="1">
      <alignment vertical="center"/>
    </xf>
    <xf numFmtId="9" fontId="9" fillId="0" borderId="15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15" xfId="0" applyFont="1" applyFill="1" applyBorder="1" applyAlignment="1">
      <alignment vertical="center"/>
    </xf>
    <xf numFmtId="3" fontId="14" fillId="3" borderId="11" xfId="0" applyNumberFormat="1" applyFont="1" applyFill="1" applyBorder="1" applyAlignment="1">
      <alignment vertical="center"/>
    </xf>
    <xf numFmtId="9" fontId="9" fillId="0" borderId="11" xfId="0" applyNumberFormat="1" applyFont="1" applyFill="1" applyBorder="1" applyAlignment="1">
      <alignment vertical="center"/>
    </xf>
    <xf numFmtId="3" fontId="16" fillId="0" borderId="4" xfId="0" applyNumberFormat="1" applyFont="1" applyBorder="1" applyAlignment="1">
      <alignment vertical="center"/>
    </xf>
    <xf numFmtId="10" fontId="9" fillId="0" borderId="6" xfId="0" applyNumberFormat="1" applyFont="1" applyBorder="1" applyAlignment="1">
      <alignment vertical="center"/>
    </xf>
    <xf numFmtId="0" fontId="14" fillId="5" borderId="2" xfId="0" applyFont="1" applyFill="1" applyBorder="1" applyAlignment="1">
      <alignment horizontal="left" vertical="center" indent="1"/>
    </xf>
    <xf numFmtId="0" fontId="0" fillId="5" borderId="1" xfId="0" applyFont="1" applyFill="1" applyBorder="1" applyAlignment="1">
      <alignment vertical="center"/>
    </xf>
    <xf numFmtId="0" fontId="0" fillId="5" borderId="16" xfId="0" applyFont="1" applyFill="1" applyBorder="1" applyAlignment="1">
      <alignment vertical="center"/>
    </xf>
    <xf numFmtId="3" fontId="14" fillId="3" borderId="12" xfId="0" applyNumberFormat="1" applyFont="1" applyFill="1" applyBorder="1" applyAlignment="1">
      <alignment vertical="center"/>
    </xf>
    <xf numFmtId="9" fontId="9" fillId="0" borderId="12" xfId="0" applyNumberFormat="1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9" fillId="0" borderId="11" xfId="0" applyNumberFormat="1" applyFont="1" applyBorder="1" applyAlignment="1">
      <alignment vertical="center"/>
    </xf>
    <xf numFmtId="0" fontId="14" fillId="5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1" fontId="14" fillId="0" borderId="4" xfId="0" applyNumberFormat="1" applyFont="1" applyFill="1" applyBorder="1" applyAlignment="1">
      <alignment vertical="center"/>
    </xf>
    <xf numFmtId="9" fontId="9" fillId="0" borderId="4" xfId="0" applyNumberFormat="1" applyFont="1" applyFill="1" applyBorder="1" applyAlignment="1">
      <alignment vertical="center"/>
    </xf>
    <xf numFmtId="1" fontId="26" fillId="0" borderId="0" xfId="0" applyNumberFormat="1" applyFont="1" applyFill="1" applyBorder="1" applyAlignment="1">
      <alignment vertical="center"/>
    </xf>
    <xf numFmtId="10" fontId="9" fillId="0" borderId="8" xfId="0" applyNumberFormat="1" applyFont="1" applyBorder="1" applyAlignment="1">
      <alignment vertical="center"/>
    </xf>
    <xf numFmtId="0" fontId="14" fillId="5" borderId="0" xfId="0" applyFont="1" applyFill="1" applyBorder="1" applyAlignment="1">
      <alignment vertical="center"/>
    </xf>
    <xf numFmtId="0" fontId="9" fillId="5" borderId="0" xfId="0" applyFont="1" applyFill="1" applyBorder="1" applyAlignment="1">
      <alignment vertical="center"/>
    </xf>
    <xf numFmtId="10" fontId="9" fillId="0" borderId="15" xfId="0" applyNumberFormat="1" applyFont="1" applyBorder="1" applyAlignment="1">
      <alignment vertical="center"/>
    </xf>
    <xf numFmtId="0" fontId="14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0" fillId="5" borderId="14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10" fontId="9" fillId="0" borderId="8" xfId="0" applyNumberFormat="1" applyFont="1" applyFill="1" applyBorder="1" applyAlignment="1">
      <alignment vertical="center"/>
    </xf>
    <xf numFmtId="10" fontId="9" fillId="0" borderId="15" xfId="0" applyNumberFormat="1" applyFont="1" applyFill="1" applyBorder="1" applyAlignment="1">
      <alignment vertical="center"/>
    </xf>
    <xf numFmtId="10" fontId="9" fillId="0" borderId="16" xfId="0" applyNumberFormat="1" applyFont="1" applyFill="1" applyBorder="1" applyAlignment="1">
      <alignment vertical="center"/>
    </xf>
    <xf numFmtId="0" fontId="28" fillId="5" borderId="9" xfId="0" applyFont="1" applyFill="1" applyBorder="1" applyAlignment="1">
      <alignment vertical="center"/>
    </xf>
    <xf numFmtId="0" fontId="27" fillId="5" borderId="0" xfId="0" applyFont="1" applyFill="1" applyBorder="1" applyAlignment="1">
      <alignment vertical="center"/>
    </xf>
    <xf numFmtId="3" fontId="29" fillId="3" borderId="10" xfId="0" applyNumberFormat="1" applyFont="1" applyFill="1" applyBorder="1" applyAlignment="1">
      <alignment vertical="center"/>
    </xf>
    <xf numFmtId="10" fontId="28" fillId="0" borderId="15" xfId="0" applyNumberFormat="1" applyFont="1" applyBorder="1" applyAlignment="1">
      <alignment vertical="center"/>
    </xf>
    <xf numFmtId="3" fontId="31" fillId="3" borderId="11" xfId="0" applyNumberFormat="1" applyFont="1" applyFill="1" applyBorder="1" applyAlignment="1">
      <alignment vertical="center"/>
    </xf>
    <xf numFmtId="3" fontId="32" fillId="0" borderId="4" xfId="0" applyNumberFormat="1" applyFont="1" applyBorder="1" applyAlignment="1">
      <alignment horizontal="center" vertical="center"/>
    </xf>
    <xf numFmtId="10" fontId="28" fillId="0" borderId="6" xfId="0" applyNumberFormat="1" applyFont="1" applyBorder="1" applyAlignment="1">
      <alignment vertical="center"/>
    </xf>
    <xf numFmtId="49" fontId="30" fillId="0" borderId="0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center" vertical="center"/>
    </xf>
    <xf numFmtId="10" fontId="28" fillId="0" borderId="0" xfId="0" applyNumberFormat="1" applyFont="1" applyBorder="1" applyAlignment="1">
      <alignment vertical="center"/>
    </xf>
    <xf numFmtId="0" fontId="15" fillId="2" borderId="0" xfId="0" applyFont="1" applyFill="1" applyBorder="1" applyAlignment="1">
      <alignment horizontal="left" vertical="top"/>
    </xf>
    <xf numFmtId="0" fontId="15" fillId="5" borderId="5" xfId="0" applyFont="1" applyFill="1" applyBorder="1" applyAlignment="1">
      <alignment horizontal="left" vertical="center"/>
    </xf>
    <xf numFmtId="0" fontId="15" fillId="5" borderId="14" xfId="0" applyFont="1" applyFill="1" applyBorder="1" applyAlignment="1">
      <alignment horizontal="left" vertical="center"/>
    </xf>
    <xf numFmtId="0" fontId="15" fillId="5" borderId="6" xfId="0" applyFont="1" applyFill="1" applyBorder="1" applyAlignment="1">
      <alignment horizontal="left" vertical="center"/>
    </xf>
    <xf numFmtId="3" fontId="15" fillId="0" borderId="4" xfId="0" applyNumberFormat="1" applyFont="1" applyFill="1" applyBorder="1" applyAlignment="1">
      <alignment vertical="center"/>
    </xf>
    <xf numFmtId="3" fontId="9" fillId="0" borderId="4" xfId="0" applyNumberFormat="1" applyFont="1" applyFill="1" applyBorder="1" applyAlignment="1">
      <alignment vertical="top"/>
    </xf>
    <xf numFmtId="3" fontId="14" fillId="0" borderId="4" xfId="0" applyNumberFormat="1" applyFont="1" applyFill="1" applyBorder="1" applyAlignment="1">
      <alignment vertical="top"/>
    </xf>
    <xf numFmtId="0" fontId="18" fillId="5" borderId="5" xfId="0" applyFont="1" applyFill="1" applyBorder="1" applyAlignment="1">
      <alignment horizontal="left" vertical="center"/>
    </xf>
    <xf numFmtId="0" fontId="18" fillId="5" borderId="14" xfId="0" applyFont="1" applyFill="1" applyBorder="1" applyAlignment="1">
      <alignment horizontal="left" vertical="center"/>
    </xf>
    <xf numFmtId="0" fontId="18" fillId="5" borderId="6" xfId="0" applyFont="1" applyFill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3" fontId="14" fillId="0" borderId="11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center"/>
    </xf>
    <xf numFmtId="3" fontId="14" fillId="0" borderId="12" xfId="0" applyNumberFormat="1" applyFont="1" applyFill="1" applyBorder="1" applyAlignment="1">
      <alignment vertical="top"/>
    </xf>
    <xf numFmtId="0" fontId="2" fillId="2" borderId="0" xfId="0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 indent="1"/>
    </xf>
    <xf numFmtId="0" fontId="7" fillId="0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10" fontId="8" fillId="2" borderId="1" xfId="1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10" fontId="8" fillId="2" borderId="1" xfId="0" applyNumberFormat="1" applyFont="1" applyFill="1" applyBorder="1" applyAlignment="1">
      <alignment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10" fontId="8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horizontal="right" vertical="center"/>
    </xf>
    <xf numFmtId="0" fontId="14" fillId="5" borderId="9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horizontal="left" vertical="center"/>
    </xf>
    <xf numFmtId="0" fontId="14" fillId="5" borderId="2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0" fontId="20" fillId="5" borderId="5" xfId="0" applyFont="1" applyFill="1" applyBorder="1" applyAlignment="1">
      <alignment horizontal="left" vertical="center" wrapText="1"/>
    </xf>
    <xf numFmtId="0" fontId="20" fillId="5" borderId="14" xfId="0" applyFont="1" applyFill="1" applyBorder="1" applyAlignment="1">
      <alignment horizontal="left" vertical="center" wrapText="1"/>
    </xf>
    <xf numFmtId="0" fontId="20" fillId="5" borderId="6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>
      <alignment vertical="center" wrapText="1"/>
    </xf>
    <xf numFmtId="0" fontId="14" fillId="5" borderId="0" xfId="0" applyFont="1" applyFill="1" applyBorder="1" applyAlignment="1">
      <alignment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left" vertical="center" wrapText="1"/>
    </xf>
    <xf numFmtId="0" fontId="15" fillId="5" borderId="14" xfId="0" applyFont="1" applyFill="1" applyBorder="1" applyAlignment="1">
      <alignment horizontal="left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>
      <alignment vertical="center"/>
    </xf>
    <xf numFmtId="0" fontId="14" fillId="5" borderId="0" xfId="0" applyFont="1" applyFill="1" applyBorder="1" applyAlignment="1">
      <alignment vertical="center"/>
    </xf>
    <xf numFmtId="0" fontId="14" fillId="5" borderId="0" xfId="0" applyFont="1" applyFill="1" applyBorder="1" applyAlignment="1">
      <alignment horizontal="left" vertical="center"/>
    </xf>
    <xf numFmtId="0" fontId="16" fillId="5" borderId="8" xfId="0" applyFont="1" applyFill="1" applyBorder="1" applyAlignment="1">
      <alignment horizontal="center" vertical="center" textRotation="90" wrapText="1"/>
    </xf>
    <xf numFmtId="0" fontId="16" fillId="5" borderId="15" xfId="0" applyFont="1" applyFill="1" applyBorder="1" applyAlignment="1">
      <alignment horizontal="center" vertical="center" textRotation="90" wrapText="1"/>
    </xf>
    <xf numFmtId="0" fontId="16" fillId="5" borderId="10" xfId="0" applyFont="1" applyFill="1" applyBorder="1" applyAlignment="1">
      <alignment horizontal="center" vertical="center" textRotation="90"/>
    </xf>
    <xf numFmtId="0" fontId="16" fillId="5" borderId="11" xfId="0" applyFont="1" applyFill="1" applyBorder="1" applyAlignment="1">
      <alignment horizontal="center" vertical="center" textRotation="90"/>
    </xf>
    <xf numFmtId="0" fontId="18" fillId="5" borderId="5" xfId="0" applyFont="1" applyFill="1" applyBorder="1" applyAlignment="1">
      <alignment vertical="center" wrapText="1"/>
    </xf>
    <xf numFmtId="0" fontId="18" fillId="5" borderId="14" xfId="0" applyFont="1" applyFill="1" applyBorder="1" applyAlignment="1">
      <alignment vertical="center" wrapText="1"/>
    </xf>
    <xf numFmtId="0" fontId="18" fillId="5" borderId="6" xfId="0" applyFont="1" applyFill="1" applyBorder="1" applyAlignment="1">
      <alignment vertical="center" wrapText="1"/>
    </xf>
    <xf numFmtId="0" fontId="18" fillId="5" borderId="7" xfId="0" applyFont="1" applyFill="1" applyBorder="1" applyAlignment="1">
      <alignment vertical="center" wrapText="1"/>
    </xf>
    <xf numFmtId="0" fontId="18" fillId="5" borderId="9" xfId="0" applyFont="1" applyFill="1" applyBorder="1" applyAlignment="1">
      <alignment vertical="center"/>
    </xf>
    <xf numFmtId="0" fontId="9" fillId="5" borderId="10" xfId="0" applyFont="1" applyFill="1" applyBorder="1" applyAlignment="1">
      <alignment horizontal="center" vertical="center" textRotation="43"/>
    </xf>
    <xf numFmtId="0" fontId="9" fillId="5" borderId="11" xfId="0" applyFont="1" applyFill="1" applyBorder="1" applyAlignment="1">
      <alignment horizontal="center" vertical="center" textRotation="43"/>
    </xf>
    <xf numFmtId="0" fontId="14" fillId="5" borderId="2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vertical="center" wrapText="1"/>
    </xf>
    <xf numFmtId="0" fontId="18" fillId="5" borderId="10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 textRotation="50"/>
    </xf>
    <xf numFmtId="0" fontId="9" fillId="5" borderId="8" xfId="0" applyFont="1" applyFill="1" applyBorder="1" applyAlignment="1">
      <alignment horizontal="center" vertical="center" textRotation="50"/>
    </xf>
    <xf numFmtId="0" fontId="9" fillId="5" borderId="2" xfId="0" applyFont="1" applyFill="1" applyBorder="1" applyAlignment="1">
      <alignment horizontal="center" vertical="center" textRotation="50"/>
    </xf>
    <xf numFmtId="0" fontId="9" fillId="5" borderId="16" xfId="0" applyFont="1" applyFill="1" applyBorder="1" applyAlignment="1">
      <alignment horizontal="center" vertical="center" textRotation="50"/>
    </xf>
    <xf numFmtId="0" fontId="9" fillId="5" borderId="10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horizontal="left" vertical="center" wrapText="1"/>
    </xf>
    <xf numFmtId="0" fontId="16" fillId="5" borderId="10" xfId="0" applyFont="1" applyFill="1" applyBorder="1" applyAlignment="1">
      <alignment horizontal="center" vertical="center" textRotation="90" wrapText="1"/>
    </xf>
    <xf numFmtId="0" fontId="16" fillId="5" borderId="12" xfId="0" applyFont="1" applyFill="1" applyBorder="1" applyAlignment="1">
      <alignment horizontal="center" vertical="center" textRotation="90" wrapText="1"/>
    </xf>
    <xf numFmtId="0" fontId="16" fillId="5" borderId="16" xfId="0" applyFont="1" applyFill="1" applyBorder="1" applyAlignment="1">
      <alignment horizontal="center" vertical="center" textRotation="90" wrapText="1"/>
    </xf>
    <xf numFmtId="0" fontId="16" fillId="5" borderId="11" xfId="0" applyFont="1" applyFill="1" applyBorder="1" applyAlignment="1">
      <alignment horizontal="center" vertical="center" textRotation="90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23" fillId="5" borderId="7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3" fillId="5" borderId="8" xfId="0" applyFont="1" applyFill="1" applyBorder="1" applyAlignment="1">
      <alignment horizontal="left" vertical="center" wrapText="1"/>
    </xf>
    <xf numFmtId="0" fontId="24" fillId="5" borderId="2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left" vertical="center" wrapText="1"/>
    </xf>
    <xf numFmtId="0" fontId="24" fillId="5" borderId="16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18" fillId="5" borderId="11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 textRotation="90" wrapText="1"/>
    </xf>
    <xf numFmtId="0" fontId="9" fillId="5" borderId="11" xfId="0" applyFont="1" applyFill="1" applyBorder="1" applyAlignment="1">
      <alignment horizontal="center" vertical="center" textRotation="90" wrapText="1"/>
    </xf>
    <xf numFmtId="0" fontId="9" fillId="5" borderId="12" xfId="0" applyFont="1" applyFill="1" applyBorder="1" applyAlignment="1">
      <alignment horizontal="center" vertical="center" textRotation="90" wrapText="1"/>
    </xf>
    <xf numFmtId="0" fontId="9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textRotation="43"/>
    </xf>
    <xf numFmtId="0" fontId="18" fillId="0" borderId="0" xfId="0" applyFont="1" applyFill="1" applyBorder="1" applyAlignment="1">
      <alignment horizontal="left" vertical="center" wrapText="1"/>
    </xf>
    <xf numFmtId="0" fontId="24" fillId="5" borderId="9" xfId="0" applyFont="1" applyFill="1" applyBorder="1" applyAlignment="1">
      <alignment horizontal="left" vertical="top" wrapText="1"/>
    </xf>
    <xf numFmtId="0" fontId="24" fillId="5" borderId="0" xfId="0" applyFont="1" applyFill="1" applyBorder="1" applyAlignment="1">
      <alignment horizontal="left" vertical="top" wrapText="1"/>
    </xf>
    <xf numFmtId="0" fontId="24" fillId="5" borderId="15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5" borderId="2" xfId="0" applyFont="1" applyFill="1" applyBorder="1" applyAlignment="1">
      <alignment horizontal="left" vertical="top" wrapText="1"/>
    </xf>
    <xf numFmtId="0" fontId="24" fillId="5" borderId="1" xfId="0" applyFont="1" applyFill="1" applyBorder="1" applyAlignment="1">
      <alignment horizontal="left" vertical="top" wrapText="1"/>
    </xf>
    <xf numFmtId="0" fontId="24" fillId="5" borderId="16" xfId="0" applyFont="1" applyFill="1" applyBorder="1" applyAlignment="1">
      <alignment horizontal="left" vertical="top" wrapText="1"/>
    </xf>
    <xf numFmtId="0" fontId="18" fillId="5" borderId="5" xfId="0" applyFont="1" applyFill="1" applyBorder="1" applyAlignment="1">
      <alignment horizontal="left" vertical="top"/>
    </xf>
    <xf numFmtId="0" fontId="18" fillId="5" borderId="14" xfId="0" applyFont="1" applyFill="1" applyBorder="1" applyAlignment="1">
      <alignment horizontal="left" vertical="top"/>
    </xf>
    <xf numFmtId="0" fontId="18" fillId="5" borderId="6" xfId="0" applyFont="1" applyFill="1" applyBorder="1" applyAlignment="1">
      <alignment horizontal="left" vertical="top"/>
    </xf>
    <xf numFmtId="0" fontId="18" fillId="4" borderId="5" xfId="0" applyFont="1" applyFill="1" applyBorder="1" applyAlignment="1">
      <alignment horizontal="left" vertical="center"/>
    </xf>
    <xf numFmtId="0" fontId="18" fillId="4" borderId="6" xfId="0" applyFont="1" applyFill="1" applyBorder="1" applyAlignment="1">
      <alignment horizontal="left" vertical="center"/>
    </xf>
    <xf numFmtId="0" fontId="18" fillId="5" borderId="5" xfId="0" applyFont="1" applyFill="1" applyBorder="1" applyAlignment="1">
      <alignment horizontal="left" vertical="center"/>
    </xf>
    <xf numFmtId="0" fontId="18" fillId="5" borderId="14" xfId="0" applyFont="1" applyFill="1" applyBorder="1" applyAlignment="1">
      <alignment horizontal="left" vertical="center"/>
    </xf>
    <xf numFmtId="0" fontId="18" fillId="5" borderId="6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left" vertical="top" wrapText="1"/>
    </xf>
    <xf numFmtId="0" fontId="24" fillId="5" borderId="3" xfId="0" applyFont="1" applyFill="1" applyBorder="1" applyAlignment="1">
      <alignment horizontal="left" vertical="top" wrapText="1"/>
    </xf>
    <xf numFmtId="0" fontId="24" fillId="5" borderId="8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/>
    </xf>
    <xf numFmtId="0" fontId="33" fillId="5" borderId="5" xfId="0" applyFont="1" applyFill="1" applyBorder="1" applyAlignment="1">
      <alignment vertical="center" wrapText="1"/>
    </xf>
    <xf numFmtId="0" fontId="33" fillId="5" borderId="14" xfId="0" applyFont="1" applyFill="1" applyBorder="1" applyAlignment="1">
      <alignment vertical="center" wrapText="1"/>
    </xf>
    <xf numFmtId="0" fontId="33" fillId="5" borderId="6" xfId="0" applyFont="1" applyFill="1" applyBorder="1" applyAlignment="1">
      <alignment vertical="center" wrapText="1"/>
    </xf>
    <xf numFmtId="0" fontId="33" fillId="5" borderId="5" xfId="0" applyFont="1" applyFill="1" applyBorder="1" applyAlignment="1">
      <alignment vertical="top" wrapText="1"/>
    </xf>
    <xf numFmtId="0" fontId="33" fillId="5" borderId="14" xfId="0" applyFont="1" applyFill="1" applyBorder="1" applyAlignment="1">
      <alignment vertical="top" wrapText="1"/>
    </xf>
    <xf numFmtId="0" fontId="33" fillId="5" borderId="6" xfId="0" applyFont="1" applyFill="1" applyBorder="1" applyAlignment="1">
      <alignment vertical="top" wrapText="1"/>
    </xf>
    <xf numFmtId="0" fontId="18" fillId="5" borderId="5" xfId="0" applyFont="1" applyFill="1" applyBorder="1" applyAlignment="1">
      <alignment vertical="center"/>
    </xf>
    <xf numFmtId="0" fontId="18" fillId="5" borderId="14" xfId="0" applyFont="1" applyFill="1" applyBorder="1" applyAlignment="1">
      <alignment vertical="center"/>
    </xf>
    <xf numFmtId="0" fontId="18" fillId="5" borderId="6" xfId="0" applyFont="1" applyFill="1" applyBorder="1" applyAlignment="1">
      <alignment vertical="center"/>
    </xf>
    <xf numFmtId="0" fontId="27" fillId="5" borderId="5" xfId="0" applyFont="1" applyFill="1" applyBorder="1" applyAlignment="1">
      <alignment vertical="center"/>
    </xf>
    <xf numFmtId="0" fontId="27" fillId="5" borderId="14" xfId="0" applyFont="1" applyFill="1" applyBorder="1" applyAlignment="1">
      <alignment vertical="center"/>
    </xf>
    <xf numFmtId="0" fontId="27" fillId="5" borderId="6" xfId="0" applyFont="1" applyFill="1" applyBorder="1" applyAlignment="1">
      <alignment vertical="center"/>
    </xf>
    <xf numFmtId="49" fontId="30" fillId="5" borderId="9" xfId="0" applyNumberFormat="1" applyFont="1" applyFill="1" applyBorder="1" applyAlignment="1">
      <alignment horizontal="left" vertical="center" wrapText="1"/>
    </xf>
    <xf numFmtId="49" fontId="30" fillId="5" borderId="0" xfId="0" applyNumberFormat="1" applyFont="1" applyFill="1" applyBorder="1" applyAlignment="1">
      <alignment horizontal="left" vertical="center" wrapText="1"/>
    </xf>
    <xf numFmtId="49" fontId="30" fillId="5" borderId="15" xfId="0" applyNumberFormat="1" applyFont="1" applyFill="1" applyBorder="1" applyAlignment="1">
      <alignment horizontal="left" vertical="center" wrapText="1"/>
    </xf>
    <xf numFmtId="49" fontId="30" fillId="5" borderId="2" xfId="0" applyNumberFormat="1" applyFont="1" applyFill="1" applyBorder="1" applyAlignment="1">
      <alignment horizontal="left" vertical="center" wrapText="1"/>
    </xf>
    <xf numFmtId="49" fontId="30" fillId="5" borderId="1" xfId="0" applyNumberFormat="1" applyFont="1" applyFill="1" applyBorder="1" applyAlignment="1">
      <alignment horizontal="left" vertical="center" wrapText="1"/>
    </xf>
    <xf numFmtId="49" fontId="30" fillId="5" borderId="16" xfId="0" applyNumberFormat="1" applyFont="1" applyFill="1" applyBorder="1" applyAlignment="1">
      <alignment horizontal="left" vertical="center" wrapText="1"/>
    </xf>
    <xf numFmtId="49" fontId="30" fillId="5" borderId="5" xfId="0" applyNumberFormat="1" applyFont="1" applyFill="1" applyBorder="1" applyAlignment="1">
      <alignment horizontal="left" vertical="center" wrapText="1"/>
    </xf>
    <xf numFmtId="49" fontId="30" fillId="5" borderId="14" xfId="0" applyNumberFormat="1" applyFont="1" applyFill="1" applyBorder="1" applyAlignment="1">
      <alignment horizontal="left" vertical="center" wrapText="1"/>
    </xf>
    <xf numFmtId="49" fontId="30" fillId="5" borderId="6" xfId="0" applyNumberFormat="1" applyFont="1" applyFill="1" applyBorder="1" applyAlignment="1">
      <alignment horizontal="left" vertical="center" wrapText="1"/>
    </xf>
    <xf numFmtId="0" fontId="34" fillId="5" borderId="5" xfId="0" applyFont="1" applyFill="1" applyBorder="1" applyAlignment="1">
      <alignment vertical="top" wrapText="1"/>
    </xf>
    <xf numFmtId="0" fontId="34" fillId="5" borderId="14" xfId="0" applyFont="1" applyFill="1" applyBorder="1" applyAlignment="1">
      <alignment vertical="top" wrapText="1"/>
    </xf>
    <xf numFmtId="0" fontId="34" fillId="5" borderId="6" xfId="0" applyFont="1" applyFill="1" applyBorder="1" applyAlignment="1">
      <alignment vertical="top" wrapText="1"/>
    </xf>
    <xf numFmtId="0" fontId="25" fillId="0" borderId="7" xfId="0" applyFont="1" applyFill="1" applyBorder="1" applyAlignment="1">
      <alignment horizontal="left" wrapText="1"/>
    </xf>
    <xf numFmtId="0" fontId="25" fillId="0" borderId="3" xfId="0" applyFont="1" applyFill="1" applyBorder="1" applyAlignment="1">
      <alignment horizontal="left" wrapText="1"/>
    </xf>
    <xf numFmtId="0" fontId="25" fillId="0" borderId="8" xfId="0" applyFont="1" applyFill="1" applyBorder="1" applyAlignment="1">
      <alignment horizontal="left" wrapText="1"/>
    </xf>
    <xf numFmtId="0" fontId="25" fillId="0" borderId="9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33" fillId="5" borderId="5" xfId="0" applyFont="1" applyFill="1" applyBorder="1" applyAlignment="1">
      <alignment horizontal="left" vertical="top" wrapText="1"/>
    </xf>
    <xf numFmtId="0" fontId="33" fillId="5" borderId="14" xfId="0" applyFont="1" applyFill="1" applyBorder="1" applyAlignment="1">
      <alignment horizontal="left" vertical="top" wrapText="1"/>
    </xf>
    <xf numFmtId="0" fontId="33" fillId="5" borderId="6" xfId="0" applyFont="1" applyFill="1" applyBorder="1" applyAlignment="1">
      <alignment horizontal="left" vertical="top" wrapText="1"/>
    </xf>
    <xf numFmtId="0" fontId="14" fillId="0" borderId="5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9" fillId="0" borderId="5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10" fontId="14" fillId="0" borderId="5" xfId="0" applyNumberFormat="1" applyFont="1" applyFill="1" applyBorder="1" applyAlignment="1">
      <alignment vertical="center"/>
    </xf>
    <xf numFmtId="10" fontId="14" fillId="0" borderId="14" xfId="0" applyNumberFormat="1" applyFont="1" applyFill="1" applyBorder="1" applyAlignment="1">
      <alignment vertical="center"/>
    </xf>
    <xf numFmtId="10" fontId="14" fillId="0" borderId="6" xfId="0" applyNumberFormat="1" applyFont="1" applyFill="1" applyBorder="1" applyAlignment="1">
      <alignment vertical="center"/>
    </xf>
    <xf numFmtId="0" fontId="25" fillId="0" borderId="2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vertical="top" wrapText="1"/>
    </xf>
    <xf numFmtId="0" fontId="25" fillId="0" borderId="16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5" fillId="6" borderId="5" xfId="0" applyFont="1" applyFill="1" applyBorder="1"/>
    <xf numFmtId="0" fontId="15" fillId="6" borderId="14" xfId="0" applyFont="1" applyFill="1" applyBorder="1"/>
    <xf numFmtId="0" fontId="2" fillId="6" borderId="6" xfId="0" applyFont="1" applyFill="1" applyBorder="1"/>
    <xf numFmtId="0" fontId="14" fillId="0" borderId="5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5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0" fillId="0" borderId="5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7" borderId="5" xfId="0" applyFont="1" applyFill="1" applyBorder="1" applyAlignment="1">
      <alignment horizontal="left"/>
    </xf>
    <xf numFmtId="0" fontId="9" fillId="7" borderId="14" xfId="0" applyFont="1" applyFill="1" applyBorder="1" applyAlignment="1">
      <alignment horizontal="left"/>
    </xf>
    <xf numFmtId="0" fontId="9" fillId="7" borderId="6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Centre!$B$42:$C$42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Centre!$A$43:$A$48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Centre!$B$43:$B$48</c:f>
              <c:numCache>
                <c:formatCode>#,##0</c:formatCode>
                <c:ptCount val="6"/>
                <c:pt idx="0">
                  <c:v>4533.7117250000001</c:v>
                </c:pt>
                <c:pt idx="1">
                  <c:v>12548.308086000001</c:v>
                </c:pt>
                <c:pt idx="2">
                  <c:v>7418.653655000001</c:v>
                </c:pt>
                <c:pt idx="3">
                  <c:v>5055.191166999999</c:v>
                </c:pt>
                <c:pt idx="4">
                  <c:v>3358.9071370000006</c:v>
                </c:pt>
                <c:pt idx="5">
                  <c:v>2048.6725189999997</c:v>
                </c:pt>
              </c:numCache>
            </c:numRef>
          </c:val>
        </c:ser>
        <c:ser>
          <c:idx val="2"/>
          <c:order val="1"/>
          <c:tx>
            <c:strRef>
              <c:f>Centre!$D$42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Centre!$A$43:$A$48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Centre!$D$43:$D$48</c:f>
              <c:numCache>
                <c:formatCode>#,##0</c:formatCode>
                <c:ptCount val="6"/>
                <c:pt idx="0">
                  <c:v>4021.4360799999999</c:v>
                </c:pt>
                <c:pt idx="1">
                  <c:v>14386.428489999998</c:v>
                </c:pt>
                <c:pt idx="2">
                  <c:v>7086.1744689999996</c:v>
                </c:pt>
                <c:pt idx="3">
                  <c:v>5855.7256660000003</c:v>
                </c:pt>
                <c:pt idx="4">
                  <c:v>4600.5325350000003</c:v>
                </c:pt>
                <c:pt idx="5">
                  <c:v>4372.7896439999995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Centre!$G$43:$G$48</c:f>
              <c:numCache>
                <c:formatCode>0.00%</c:formatCode>
                <c:ptCount val="6"/>
                <c:pt idx="0">
                  <c:v>0.11363450635467889</c:v>
                </c:pt>
                <c:pt idx="1">
                  <c:v>0.35776301758553591</c:v>
                </c:pt>
                <c:pt idx="2">
                  <c:v>0.19266166069824003</c:v>
                </c:pt>
                <c:pt idx="3">
                  <c:v>0.14492521654275631</c:v>
                </c:pt>
                <c:pt idx="4">
                  <c:v>0.10572196046209248</c:v>
                </c:pt>
                <c:pt idx="5">
                  <c:v>8.5293638356696219E-2</c:v>
                </c:pt>
              </c:numCache>
            </c:numRef>
          </c:val>
        </c:ser>
        <c:dLbls>
          <c:showVal val="1"/>
        </c:dLbls>
        <c:gapWidth val="55"/>
        <c:overlap val="100"/>
        <c:axId val="81058816"/>
        <c:axId val="113976064"/>
      </c:barChart>
      <c:catAx>
        <c:axId val="8105881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3976064"/>
        <c:crosses val="autoZero"/>
        <c:auto val="1"/>
        <c:lblAlgn val="ctr"/>
        <c:lblOffset val="100"/>
      </c:catAx>
      <c:valAx>
        <c:axId val="113976064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8105881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pieChart>
        <c:varyColors val="1"/>
        <c:ser>
          <c:idx val="0"/>
          <c:order val="0"/>
          <c:dLbls>
            <c:showVal val="1"/>
            <c:showCatName val="1"/>
            <c:separator>
</c:separator>
            <c:showLeaderLines val="1"/>
          </c:dLbls>
          <c:cat>
            <c:strRef>
              <c:f>Centre!$A$116:$A$122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Centre!$G$116:$G$122</c:f>
              <c:numCache>
                <c:formatCode>0%</c:formatCode>
                <c:ptCount val="7"/>
                <c:pt idx="0">
                  <c:v>0.13162547700822361</c:v>
                </c:pt>
                <c:pt idx="1">
                  <c:v>5.0811583666529547E-2</c:v>
                </c:pt>
                <c:pt idx="2">
                  <c:v>5.4531139414162967E-2</c:v>
                </c:pt>
                <c:pt idx="3">
                  <c:v>0.11580790237605819</c:v>
                </c:pt>
                <c:pt idx="4">
                  <c:v>0.18348053445043144</c:v>
                </c:pt>
                <c:pt idx="5">
                  <c:v>0.14871818194505135</c:v>
                </c:pt>
                <c:pt idx="6">
                  <c:v>0.31502518113954286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>
        <c:manualLayout>
          <c:layoutTarget val="inner"/>
          <c:xMode val="edge"/>
          <c:yMode val="edge"/>
          <c:x val="0.21987940192310085"/>
          <c:y val="0.15875351107427363"/>
          <c:w val="0.54839316590165532"/>
          <c:h val="0.812006722843855"/>
        </c:manualLayout>
      </c:layout>
      <c:pieChart>
        <c:varyColors val="1"/>
        <c:ser>
          <c:idx val="0"/>
          <c:order val="0"/>
          <c:explosion val="25"/>
          <c:dLbls>
            <c:dLbl>
              <c:idx val="0"/>
              <c:spPr/>
              <c:txPr>
                <a:bodyPr/>
                <a:lstStyle/>
                <a:p>
                  <a:pPr>
                    <a:defRPr sz="800" b="1"/>
                  </a:pPr>
                  <a:endParaRPr lang="fr-FR"/>
                </a:p>
              </c:txPr>
            </c:dLbl>
            <c:txPr>
              <a:bodyPr/>
              <a:lstStyle/>
              <a:p>
                <a:pPr>
                  <a:defRPr sz="900" b="1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Centre!$E$234:$E$235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Centre!$K$234:$K$235</c:f>
              <c:numCache>
                <c:formatCode>#,##0</c:formatCode>
                <c:ptCount val="2"/>
                <c:pt idx="0">
                  <c:v>13468.602651000001</c:v>
                </c:pt>
                <c:pt idx="1">
                  <c:v>28097.006228000002</c:v>
                </c:pt>
              </c:numCache>
            </c:numRef>
          </c:val>
        </c:ser>
        <c:ser>
          <c:idx val="1"/>
          <c:order val="1"/>
          <c:tx>
            <c:strRef>
              <c:f>Centre!$E$236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Centre!$L$236</c:f>
              <c:numCache>
                <c:formatCode>0%</c:formatCode>
                <c:ptCount val="1"/>
                <c:pt idx="0">
                  <c:v>6.1727306376504767E-2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Centre!$A$240:$A$244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Centre!$C$240:$C$244</c:f>
              <c:numCache>
                <c:formatCode>0%</c:formatCode>
                <c:ptCount val="5"/>
                <c:pt idx="0">
                  <c:v>0.20247200105297072</c:v>
                </c:pt>
                <c:pt idx="1">
                  <c:v>0.27172324837747758</c:v>
                </c:pt>
                <c:pt idx="2">
                  <c:v>0.24860587186627572</c:v>
                </c:pt>
                <c:pt idx="3">
                  <c:v>0.15623239606495115</c:v>
                </c:pt>
                <c:pt idx="4">
                  <c:v>0.12096648263832481</c:v>
                </c:pt>
              </c:numCache>
            </c:numRef>
          </c:val>
        </c:ser>
        <c:dLbls/>
        <c:gapWidth val="50"/>
        <c:axId val="115104768"/>
        <c:axId val="115131136"/>
      </c:barChart>
      <c:catAx>
        <c:axId val="11510476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5131136"/>
        <c:crosses val="autoZero"/>
        <c:auto val="1"/>
        <c:lblAlgn val="ctr"/>
        <c:lblOffset val="100"/>
      </c:catAx>
      <c:valAx>
        <c:axId val="11513113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510476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Centre!$H$286:$L$288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Centre!$N$286:$N$288</c:f>
              <c:numCache>
                <c:formatCode>0.00%</c:formatCode>
                <c:ptCount val="3"/>
                <c:pt idx="0">
                  <c:v>0.39488041574908295</c:v>
                </c:pt>
                <c:pt idx="1">
                  <c:v>0.49595255253078224</c:v>
                </c:pt>
                <c:pt idx="2">
                  <c:v>0.10926050523282992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Centre!$A$168:$B$173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Centre!$C$168:$C$173</c:f>
              <c:numCache>
                <c:formatCode>#,##0</c:formatCode>
                <c:ptCount val="6"/>
                <c:pt idx="0">
                  <c:v>643</c:v>
                </c:pt>
                <c:pt idx="1">
                  <c:v>700</c:v>
                </c:pt>
                <c:pt idx="2">
                  <c:v>3429</c:v>
                </c:pt>
                <c:pt idx="3">
                  <c:v>2769</c:v>
                </c:pt>
                <c:pt idx="4">
                  <c:v>548</c:v>
                </c:pt>
                <c:pt idx="5">
                  <c:v>500</c:v>
                </c:pt>
              </c:numCache>
            </c:numRef>
          </c:val>
        </c:ser>
        <c:dLbls/>
        <c:gapWidth val="50"/>
        <c:axId val="115273088"/>
        <c:axId val="114955392"/>
      </c:barChart>
      <c:catAx>
        <c:axId val="115273088"/>
        <c:scaling>
          <c:orientation val="minMax"/>
        </c:scaling>
        <c:axPos val="b"/>
        <c:majorGridlines/>
        <c:tickLblPos val="nextTo"/>
        <c:crossAx val="114955392"/>
        <c:crosses val="autoZero"/>
        <c:auto val="1"/>
        <c:lblAlgn val="ctr"/>
        <c:lblOffset val="100"/>
      </c:catAx>
      <c:valAx>
        <c:axId val="114955392"/>
        <c:scaling>
          <c:orientation val="minMax"/>
        </c:scaling>
        <c:axPos val="l"/>
        <c:majorGridlines/>
        <c:numFmt formatCode="#,##0" sourceLinked="1"/>
        <c:tickLblPos val="nextTo"/>
        <c:crossAx val="115273088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Centre!$A$179:$A$183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Centre!$C$179:$C$183</c:f>
              <c:numCache>
                <c:formatCode>#,##0</c:formatCode>
                <c:ptCount val="5"/>
                <c:pt idx="0">
                  <c:v>543</c:v>
                </c:pt>
                <c:pt idx="1">
                  <c:v>411</c:v>
                </c:pt>
                <c:pt idx="2">
                  <c:v>1903</c:v>
                </c:pt>
                <c:pt idx="3">
                  <c:v>1935</c:v>
                </c:pt>
                <c:pt idx="4">
                  <c:v>3772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Centre!$A$186:$A$190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Centre!$D$186:$D$190</c:f>
              <c:numCache>
                <c:formatCode>#,##0</c:formatCode>
                <c:ptCount val="5"/>
                <c:pt idx="0">
                  <c:v>419</c:v>
                </c:pt>
                <c:pt idx="1">
                  <c:v>675</c:v>
                </c:pt>
                <c:pt idx="2">
                  <c:v>1447</c:v>
                </c:pt>
                <c:pt idx="3">
                  <c:v>4041</c:v>
                </c:pt>
                <c:pt idx="4">
                  <c:v>1953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layout/>
              <c:showVal val="1"/>
            </c:dLbl>
            <c:delete val="1"/>
            <c:numFmt formatCode="0.00%" sourceLinked="0"/>
          </c:dLbls>
          <c:val>
            <c:numRef>
              <c:f>Centre!$L$236:$M$236</c:f>
              <c:numCache>
                <c:formatCode>0%</c:formatCode>
                <c:ptCount val="2"/>
                <c:pt idx="0">
                  <c:v>6.1727306376504767E-2</c:v>
                </c:pt>
                <c:pt idx="1">
                  <c:v>0.93827269362349519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Centre!$A$216:$A$220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Centre!$B$216:$B$220</c:f>
              <c:numCache>
                <c:formatCode>#,##0</c:formatCode>
                <c:ptCount val="5"/>
                <c:pt idx="0">
                  <c:v>868</c:v>
                </c:pt>
                <c:pt idx="1">
                  <c:v>813</c:v>
                </c:pt>
                <c:pt idx="2">
                  <c:v>847</c:v>
                </c:pt>
                <c:pt idx="3">
                  <c:v>913</c:v>
                </c:pt>
                <c:pt idx="4">
                  <c:v>879</c:v>
                </c:pt>
              </c:numCache>
            </c:numRef>
          </c:val>
        </c:ser>
        <c:dLbls/>
        <c:marker val="1"/>
        <c:axId val="115191808"/>
        <c:axId val="115193344"/>
      </c:lineChart>
      <c:catAx>
        <c:axId val="11519180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5193344"/>
        <c:crosses val="autoZero"/>
        <c:auto val="1"/>
        <c:lblAlgn val="ctr"/>
        <c:lblOffset val="100"/>
      </c:catAx>
      <c:valAx>
        <c:axId val="115193344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519180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Centre!$G$317:$G$319</c:f>
              <c:strCache>
                <c:ptCount val="1"/>
                <c:pt idx="0">
                  <c:v>67,64% 31,97% 0,39%</c:v>
                </c:pt>
              </c:strCache>
            </c:strRef>
          </c:tx>
          <c:explosion val="7"/>
          <c:dLbls>
            <c:dLbl>
              <c:idx val="2"/>
              <c:numFmt formatCode="0.00%" sourceLinked="0"/>
              <c:spPr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</c:dLbl>
            <c:showPercent val="1"/>
            <c:showLeaderLines val="1"/>
          </c:dLbls>
          <c:cat>
            <c:strRef>
              <c:f>Centre!$A$317:$E$319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Centre!$G$317:$G$319</c:f>
              <c:numCache>
                <c:formatCode>0.00%</c:formatCode>
                <c:ptCount val="3"/>
                <c:pt idx="0">
                  <c:v>0.67639340820825022</c:v>
                </c:pt>
                <c:pt idx="1">
                  <c:v>0.31972289283090166</c:v>
                </c:pt>
                <c:pt idx="2">
                  <c:v>3.883698960848116E-3</c:v>
                </c:pt>
              </c:numCache>
            </c:numRef>
          </c:val>
        </c:ser>
        <c:dLbls/>
        <c:firstSliceAng val="6"/>
      </c:pieChart>
    </c:plotArea>
    <c:legend>
      <c:legendPos val="t"/>
      <c:layout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Centre!$B$51:$C$51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Centre!$A$52:$A$59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Centre!$B$52:$B$59</c:f>
              <c:numCache>
                <c:formatCode>0</c:formatCode>
                <c:ptCount val="8"/>
                <c:pt idx="0">
                  <c:v>41.545753000000005</c:v>
                </c:pt>
                <c:pt idx="1">
                  <c:v>1297.2126910000004</c:v>
                </c:pt>
                <c:pt idx="2">
                  <c:v>5224.3507599999994</c:v>
                </c:pt>
                <c:pt idx="3">
                  <c:v>4386.8745120000003</c:v>
                </c:pt>
                <c:pt idx="4">
                  <c:v>2859.2637219999997</c:v>
                </c:pt>
                <c:pt idx="5">
                  <c:v>3665.0328419999996</c:v>
                </c:pt>
                <c:pt idx="6">
                  <c:v>4717.3528329999999</c:v>
                </c:pt>
                <c:pt idx="7">
                  <c:v>8324.0995060000005</c:v>
                </c:pt>
              </c:numCache>
            </c:numRef>
          </c:val>
        </c:ser>
        <c:ser>
          <c:idx val="2"/>
          <c:order val="1"/>
          <c:tx>
            <c:strRef>
              <c:f>Centre!$D$51:$E$51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Centre!$A$52:$A$59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Centre!$D$52:$D$59</c:f>
              <c:numCache>
                <c:formatCode>0</c:formatCode>
                <c:ptCount val="8"/>
                <c:pt idx="0">
                  <c:v>11.587344</c:v>
                </c:pt>
                <c:pt idx="1">
                  <c:v>548.62294900000006</c:v>
                </c:pt>
                <c:pt idx="2">
                  <c:v>4196.2998909999997</c:v>
                </c:pt>
                <c:pt idx="3">
                  <c:v>5262.4454529999994</c:v>
                </c:pt>
                <c:pt idx="4">
                  <c:v>6094.1006820000002</c:v>
                </c:pt>
                <c:pt idx="5">
                  <c:v>616.80600700000002</c:v>
                </c:pt>
                <c:pt idx="6">
                  <c:v>7680.3858380000001</c:v>
                </c:pt>
                <c:pt idx="7">
                  <c:v>11806.402586999999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Centre!$A$52:$A$59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Centre!$G$52:$G$59</c:f>
              <c:numCache>
                <c:formatCode>0.00%</c:formatCode>
                <c:ptCount val="8"/>
                <c:pt idx="0">
                  <c:v>7.9621158898823862E-4</c:v>
                </c:pt>
                <c:pt idx="1">
                  <c:v>2.7660268475137494E-2</c:v>
                </c:pt>
                <c:pt idx="2">
                  <c:v>0.14117060076764948</c:v>
                </c:pt>
                <c:pt idx="3">
                  <c:v>0.14459726264382036</c:v>
                </c:pt>
                <c:pt idx="4">
                  <c:v>0.1341682096735218</c:v>
                </c:pt>
                <c:pt idx="5">
                  <c:v>6.4164332708741972E-2</c:v>
                </c:pt>
                <c:pt idx="6">
                  <c:v>0.18578294442535209</c:v>
                </c:pt>
                <c:pt idx="7">
                  <c:v>0.30166016971678861</c:v>
                </c:pt>
              </c:numCache>
            </c:numRef>
          </c:val>
        </c:ser>
        <c:dLbls>
          <c:showVal val="1"/>
        </c:dLbls>
        <c:gapWidth val="55"/>
        <c:overlap val="100"/>
        <c:axId val="114010752"/>
        <c:axId val="114020736"/>
      </c:barChart>
      <c:catAx>
        <c:axId val="11401075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4020736"/>
        <c:crosses val="autoZero"/>
        <c:auto val="1"/>
        <c:lblAlgn val="ctr"/>
        <c:lblOffset val="100"/>
      </c:catAx>
      <c:valAx>
        <c:axId val="114020736"/>
        <c:scaling>
          <c:orientation val="minMax"/>
        </c:scaling>
        <c:delete val="1"/>
        <c:axPos val="b"/>
        <c:majorGridlines/>
        <c:numFmt formatCode="0" sourceLinked="1"/>
        <c:majorTickMark val="none"/>
        <c:tickLblPos val="none"/>
        <c:crossAx val="11401075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  <c:layout/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layout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Centre!$D$212:$E$212</c:f>
              <c:numCache>
                <c:formatCode>0%</c:formatCode>
                <c:ptCount val="2"/>
                <c:pt idx="0">
                  <c:v>0.11170619739862279</c:v>
                </c:pt>
                <c:pt idx="1">
                  <c:v>0.88829380260137725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layout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Centre!$D$149:$E$149</c:f>
              <c:numCache>
                <c:formatCode>0.00%</c:formatCode>
                <c:ptCount val="2"/>
                <c:pt idx="0" formatCode="0%">
                  <c:v>0.1892406693661495</c:v>
                </c:pt>
                <c:pt idx="1">
                  <c:v>0.81075933063385053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  <c:layout/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Lit>
              <c:ptCount val="4"/>
              <c:pt idx="0">
                <c:v>Moins de 2 ans</c:v>
              </c:pt>
              <c:pt idx="1">
                <c:v>Entre 2-4 ans</c:v>
              </c:pt>
              <c:pt idx="2">
                <c:v>Entre 5-9 ans</c:v>
              </c:pt>
              <c:pt idx="3">
                <c:v>Depuis 10 ans ou plus</c:v>
              </c:pt>
            </c:strLit>
          </c:cat>
          <c:val>
            <c:numRef>
              <c:f>Centre!$B$251:$B$254</c:f>
              <c:numCache>
                <c:formatCode>0</c:formatCode>
                <c:ptCount val="4"/>
                <c:pt idx="0">
                  <c:v>11768.096474</c:v>
                </c:pt>
                <c:pt idx="1">
                  <c:v>11572.158889999999</c:v>
                </c:pt>
                <c:pt idx="2">
                  <c:v>7894.674414000001</c:v>
                </c:pt>
                <c:pt idx="3">
                  <c:v>11561.952234999997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Pt>
            <c:idx val="0"/>
            <c:marker>
              <c:spPr>
                <a:solidFill>
                  <a:srgbClr val="FF0000"/>
                </a:solidFill>
                <a:ln w="25400" cap="flat" cmpd="sng" algn="ctr">
                  <a:solidFill>
                    <a:schemeClr val="accent4"/>
                  </a:solidFill>
                  <a:prstDash val="solid"/>
                </a:ln>
                <a:effectLst/>
              </c:spPr>
            </c:marker>
          </c:dPt>
          <c:dPt>
            <c:idx val="3"/>
            <c:marker>
              <c:spPr>
                <a:solidFill>
                  <a:schemeClr val="accent6"/>
                </a:solidFill>
                <a:ln w="25400" cap="flat" cmpd="sng" algn="ctr">
                  <a:solidFill>
                    <a:schemeClr val="accent4"/>
                  </a:solidFill>
                  <a:prstDash val="solid"/>
                </a:ln>
                <a:effectLst/>
              </c:spPr>
            </c:marker>
          </c:dPt>
          <c:dLbls>
            <c:dLblPos val="ctr"/>
            <c:showVal val="1"/>
          </c:dLbls>
          <c:cat>
            <c:strLit>
              <c:ptCount val="4"/>
              <c:pt idx="0">
                <c:v>15-24 ans </c:v>
              </c:pt>
              <c:pt idx="1">
                <c:v>25-54 ans </c:v>
              </c:pt>
              <c:pt idx="2">
                <c:v>55-64 ans </c:v>
              </c:pt>
              <c:pt idx="3">
                <c:v>Ensemble</c:v>
              </c:pt>
            </c:strLit>
          </c:cat>
          <c:val>
            <c:numRef>
              <c:f>Centre!$D$146:$D$149</c:f>
              <c:numCache>
                <c:formatCode>0%</c:formatCode>
                <c:ptCount val="4"/>
                <c:pt idx="0">
                  <c:v>0.30157900060349546</c:v>
                </c:pt>
                <c:pt idx="1">
                  <c:v>0.17528630988241495</c:v>
                </c:pt>
                <c:pt idx="2">
                  <c:v>0.10398505385712571</c:v>
                </c:pt>
                <c:pt idx="3">
                  <c:v>0.1892406693661495</c:v>
                </c:pt>
              </c:numCache>
            </c:numRef>
          </c:val>
        </c:ser>
        <c:dLbls>
          <c:showVal val="1"/>
        </c:dLbls>
        <c:marker val="1"/>
        <c:axId val="113677824"/>
        <c:axId val="113679360"/>
      </c:lineChart>
      <c:catAx>
        <c:axId val="113677824"/>
        <c:scaling>
          <c:orientation val="minMax"/>
        </c:scaling>
        <c:axPos val="b"/>
        <c:majorGridlines/>
        <c:majorTickMark val="none"/>
        <c:tickLblPos val="nextTo"/>
        <c:crossAx val="113679360"/>
        <c:crosses val="autoZero"/>
        <c:auto val="1"/>
        <c:lblAlgn val="ctr"/>
        <c:lblOffset val="100"/>
      </c:catAx>
      <c:valAx>
        <c:axId val="11367936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13677824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Centre!$G$76:$G$79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Centre!$I$76:$I$79</c:f>
              <c:numCache>
                <c:formatCode>#,##0</c:formatCode>
                <c:ptCount val="4"/>
                <c:pt idx="0">
                  <c:v>7138.1104719999976</c:v>
                </c:pt>
                <c:pt idx="1">
                  <c:v>9152.1738100000002</c:v>
                </c:pt>
                <c:pt idx="2">
                  <c:v>5385.4734990000006</c:v>
                </c:pt>
                <c:pt idx="3">
                  <c:v>2138.1895880000002</c:v>
                </c:pt>
              </c:numCache>
            </c:numRef>
          </c:val>
        </c:ser>
        <c:dLbls/>
        <c:gapWidth val="40"/>
        <c:axId val="114639616"/>
        <c:axId val="114641152"/>
      </c:barChart>
      <c:catAx>
        <c:axId val="11463961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4641152"/>
        <c:crosses val="autoZero"/>
        <c:auto val="1"/>
        <c:lblAlgn val="ctr"/>
        <c:lblOffset val="100"/>
      </c:catAx>
      <c:valAx>
        <c:axId val="114641152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463961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Centre!$G$70:$G$73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Centre!$H$70:$H$73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Centre!$G$70:$G$73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Centre!$I$70:$I$73</c:f>
              <c:numCache>
                <c:formatCode>#,##0</c:formatCode>
                <c:ptCount val="4"/>
                <c:pt idx="0">
                  <c:v>17042.557711000001</c:v>
                </c:pt>
                <c:pt idx="1">
                  <c:v>40510.457739999998</c:v>
                </c:pt>
                <c:pt idx="2">
                  <c:v>4060.8692229999997</c:v>
                </c:pt>
                <c:pt idx="3">
                  <c:v>5117.4986920000001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Centre!$A$77:$A$79</c:f>
              <c:strCache>
                <c:ptCount val="3"/>
                <c:pt idx="0">
                  <c:v>Dont Couple sans enfant</c:v>
                </c:pt>
                <c:pt idx="1">
                  <c:v>Dont Couple avec enfant(s)</c:v>
                </c:pt>
                <c:pt idx="2">
                  <c:v>Dont Famille monoparentale</c:v>
                </c:pt>
              </c:strCache>
            </c:strRef>
          </c:cat>
          <c:val>
            <c:numRef>
              <c:f>Centre!$B$77:$B$79</c:f>
              <c:numCache>
                <c:formatCode>#,##0</c:formatCode>
                <c:ptCount val="3"/>
                <c:pt idx="0">
                  <c:v>7349.1274470000017</c:v>
                </c:pt>
                <c:pt idx="1">
                  <c:v>4796.0566500000004</c:v>
                </c:pt>
                <c:pt idx="2">
                  <c:v>3543.4657429999993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Centre!$A$133:$A$140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Centre!$C$133:$C$140</c:f>
              <c:numCache>
                <c:formatCode>0.00%</c:formatCode>
                <c:ptCount val="8"/>
                <c:pt idx="0">
                  <c:v>0.64140476106199329</c:v>
                </c:pt>
                <c:pt idx="1">
                  <c:v>0.14422162488412255</c:v>
                </c:pt>
                <c:pt idx="2">
                  <c:v>1.4991932029802315E-2</c:v>
                </c:pt>
                <c:pt idx="3">
                  <c:v>1.7282490369424572E-2</c:v>
                </c:pt>
                <c:pt idx="4">
                  <c:v>3.4164649603405144E-2</c:v>
                </c:pt>
                <c:pt idx="5">
                  <c:v>8.8838036978272153E-2</c:v>
                </c:pt>
                <c:pt idx="6">
                  <c:v>5.6604518698483208E-2</c:v>
                </c:pt>
                <c:pt idx="7">
                  <c:v>2.4919863744967156E-3</c:v>
                </c:pt>
              </c:numCache>
            </c:numRef>
          </c:val>
        </c:ser>
        <c:dLbls>
          <c:showVal val="1"/>
        </c:dLbls>
        <c:axId val="114749824"/>
        <c:axId val="114719360"/>
      </c:barChart>
      <c:valAx>
        <c:axId val="114719360"/>
        <c:scaling>
          <c:orientation val="minMax"/>
        </c:scaling>
        <c:axPos val="b"/>
        <c:majorGridlines/>
        <c:numFmt formatCode="0%" sourceLinked="0"/>
        <c:tickLblPos val="nextTo"/>
        <c:crossAx val="114749824"/>
        <c:crosses val="autoZero"/>
        <c:crossBetween val="between"/>
      </c:valAx>
      <c:catAx>
        <c:axId val="11474982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4719360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numFmt formatCode="0%" sourceLinked="0"/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Centre!$A$265:$A$266</c:f>
              <c:strCache>
                <c:ptCount val="2"/>
                <c:pt idx="0">
                  <c:v> Commune résidence </c:v>
                </c:pt>
                <c:pt idx="1">
                  <c:v> Autre commune que commune résidence </c:v>
                </c:pt>
              </c:strCache>
            </c:strRef>
          </c:cat>
          <c:val>
            <c:numRef>
              <c:f>Centre!$E$265:$E$266</c:f>
              <c:numCache>
                <c:formatCode>0.00%</c:formatCode>
                <c:ptCount val="2"/>
                <c:pt idx="0">
                  <c:v>0.76832603632188423</c:v>
                </c:pt>
                <c:pt idx="1">
                  <c:v>0.23167396367811577</c:v>
                </c:pt>
              </c:numCache>
            </c:numRef>
          </c:val>
        </c:ser>
        <c:dLbls/>
        <c:firstSliceAng val="0"/>
      </c:pieChart>
    </c:plotArea>
    <c:legend>
      <c:legendPos val="t"/>
      <c:layout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Centre!$H$279:$H$283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Centre!$N$279:$N$283</c:f>
              <c:numCache>
                <c:formatCode>0.00%</c:formatCode>
                <c:ptCount val="5"/>
                <c:pt idx="0">
                  <c:v>4.0570467486639318E-2</c:v>
                </c:pt>
                <c:pt idx="1">
                  <c:v>0.21718012918158106</c:v>
                </c:pt>
                <c:pt idx="2">
                  <c:v>0.10235635597441781</c:v>
                </c:pt>
                <c:pt idx="3">
                  <c:v>0.4257793252212399</c:v>
                </c:pt>
                <c:pt idx="4">
                  <c:v>0.21411372213612195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Centre!$A$100:$A$106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Centre!$F$100:$F$106</c:f>
              <c:numCache>
                <c:formatCode>0.0%</c:formatCode>
                <c:ptCount val="7"/>
                <c:pt idx="0">
                  <c:v>0.7207480409154845</c:v>
                </c:pt>
                <c:pt idx="1">
                  <c:v>0.99282342077543451</c:v>
                </c:pt>
                <c:pt idx="2">
                  <c:v>0.98778842619104357</c:v>
                </c:pt>
                <c:pt idx="3">
                  <c:v>0.94994064132921541</c:v>
                </c:pt>
                <c:pt idx="4">
                  <c:v>0.79054236815768897</c:v>
                </c:pt>
                <c:pt idx="5">
                  <c:v>0.27038896292786002</c:v>
                </c:pt>
                <c:pt idx="6" formatCode="0.00%">
                  <c:v>2.6486094332572277E-2</c:v>
                </c:pt>
              </c:numCache>
            </c:numRef>
          </c:val>
        </c:ser>
        <c:dLbls/>
        <c:gapWidth val="63"/>
        <c:axId val="114864896"/>
        <c:axId val="114866432"/>
      </c:barChart>
      <c:catAx>
        <c:axId val="11486489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4866432"/>
        <c:crosses val="autoZero"/>
        <c:auto val="1"/>
        <c:lblAlgn val="ctr"/>
        <c:lblOffset val="100"/>
      </c:catAx>
      <c:valAx>
        <c:axId val="114866432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486489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236220</xdr:colOff>
      <xdr:row>109</xdr:row>
      <xdr:rowOff>0</xdr:rowOff>
    </xdr:from>
    <xdr:to>
      <xdr:col>21</xdr:col>
      <xdr:colOff>224160</xdr:colOff>
      <xdr:row>124</xdr:row>
      <xdr:rowOff>75840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117750</xdr:colOff>
      <xdr:row>259</xdr:row>
      <xdr:rowOff>129180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198120</xdr:colOff>
      <xdr:row>276</xdr:row>
      <xdr:rowOff>0</xdr:rowOff>
    </xdr:from>
    <xdr:to>
      <xdr:col>20</xdr:col>
      <xdr:colOff>373380</xdr:colOff>
      <xdr:row>291</xdr:row>
      <xdr:rowOff>7620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295</xdr:row>
      <xdr:rowOff>17145</xdr:rowOff>
    </xdr:from>
    <xdr:to>
      <xdr:col>20</xdr:col>
      <xdr:colOff>367665</xdr:colOff>
      <xdr:row>306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14</xdr:col>
      <xdr:colOff>327660</xdr:colOff>
      <xdr:row>148</xdr:row>
      <xdr:rowOff>7620</xdr:rowOff>
    </xdr:from>
    <xdr:to>
      <xdr:col>21</xdr:col>
      <xdr:colOff>228600</xdr:colOff>
      <xdr:row>159</xdr:row>
      <xdr:rowOff>106680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91440</xdr:colOff>
      <xdr:row>148</xdr:row>
      <xdr:rowOff>15240</xdr:rowOff>
    </xdr:from>
    <xdr:to>
      <xdr:col>14</xdr:col>
      <xdr:colOff>205740</xdr:colOff>
      <xdr:row>159</xdr:row>
      <xdr:rowOff>133350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95250</xdr:colOff>
      <xdr:row>255</xdr:row>
      <xdr:rowOff>142875</xdr:rowOff>
    </xdr:from>
    <xdr:to>
      <xdr:col>3</xdr:col>
      <xdr:colOff>200025</xdr:colOff>
      <xdr:row>260</xdr:row>
      <xdr:rowOff>85725</xdr:rowOff>
    </xdr:to>
    <xdr:sp macro="" textlink="">
      <xdr:nvSpPr>
        <xdr:cNvPr id="64" name="ZoneTexte 63"/>
        <xdr:cNvSpPr txBox="1"/>
      </xdr:nvSpPr>
      <xdr:spPr>
        <a:xfrm>
          <a:off x="95250" y="48758475"/>
          <a:ext cx="2939415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(1)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s'agit du pourcentage de logement public ordinaire.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Pour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taux de la loi SRU, il faut ajouter à ce chiffre les logements : étudiants ; foyers ; privés conventionnés et CHRS.</a:t>
          </a:r>
          <a:endParaRPr lang="fr-FR">
            <a:effectLst/>
          </a:endParaRPr>
        </a:p>
        <a:p>
          <a:endParaRPr lang="fr-FR" sz="1100"/>
        </a:p>
      </xdr:txBody>
    </xdr:sp>
    <xdr:clientData/>
  </xdr:twoCellAnchor>
  <xdr:twoCellAnchor>
    <xdr:from>
      <xdr:col>4</xdr:col>
      <xdr:colOff>95250</xdr:colOff>
      <xdr:row>239</xdr:row>
      <xdr:rowOff>19050</xdr:rowOff>
    </xdr:from>
    <xdr:to>
      <xdr:col>5</xdr:col>
      <xdr:colOff>95250</xdr:colOff>
      <xdr:row>240</xdr:row>
      <xdr:rowOff>123825</xdr:rowOff>
    </xdr:to>
    <xdr:sp macro="" textlink="">
      <xdr:nvSpPr>
        <xdr:cNvPr id="65" name="ZoneTexte 64"/>
        <xdr:cNvSpPr txBox="1"/>
      </xdr:nvSpPr>
      <xdr:spPr>
        <a:xfrm>
          <a:off x="3333750" y="45533310"/>
          <a:ext cx="403860" cy="2876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(1)</a:t>
          </a:r>
        </a:p>
        <a:p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82"/>
  <sheetViews>
    <sheetView tabSelected="1" view="pageLayout" zoomScale="120" zoomScaleNormal="100" zoomScaleSheetLayoutView="100" zoomScalePageLayoutView="120" workbookViewId="0">
      <selection activeCell="G5" sqref="G5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22" customWidth="1"/>
    <col min="9" max="9" width="5.7109375" style="248" customWidth="1"/>
    <col min="10" max="22" width="5.7109375" style="1" customWidth="1"/>
    <col min="23" max="16384" width="11.5703125" style="1"/>
  </cols>
  <sheetData>
    <row r="1" spans="1:22" ht="34.9" customHeight="1">
      <c r="A1" s="249" t="s">
        <v>0</v>
      </c>
      <c r="B1" s="249"/>
      <c r="C1" s="249"/>
      <c r="D1" s="249"/>
      <c r="E1" s="249"/>
      <c r="F1" s="249"/>
      <c r="G1" s="249"/>
      <c r="H1" s="249"/>
      <c r="I1" s="249"/>
      <c r="J1" s="250" t="s">
        <v>1</v>
      </c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</row>
    <row r="2" spans="1:22" ht="34.9" customHeight="1">
      <c r="A2" s="251"/>
      <c r="B2" s="252"/>
      <c r="C2" s="252"/>
      <c r="D2" s="252"/>
      <c r="E2" s="252"/>
      <c r="F2" s="252"/>
      <c r="G2" s="252"/>
      <c r="H2" s="252"/>
      <c r="I2" s="252"/>
      <c r="J2" s="253" t="s">
        <v>2</v>
      </c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</row>
    <row r="3" spans="1:22" ht="14.1" customHeight="1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4"/>
      <c r="M3" s="4"/>
      <c r="N3" s="5"/>
      <c r="O3" s="5"/>
      <c r="P3" s="5"/>
      <c r="Q3" s="254">
        <v>1999</v>
      </c>
      <c r="R3" s="254"/>
      <c r="S3" s="254">
        <v>2007</v>
      </c>
      <c r="T3" s="254"/>
      <c r="U3" s="254">
        <v>2009</v>
      </c>
      <c r="V3" s="254"/>
    </row>
    <row r="4" spans="1:22" ht="14.1" customHeight="1">
      <c r="A4" s="6" t="s">
        <v>3</v>
      </c>
      <c r="B4" s="261">
        <v>75286.531170000002</v>
      </c>
      <c r="C4" s="261"/>
      <c r="D4" s="7"/>
      <c r="E4" s="6" t="s">
        <v>4</v>
      </c>
      <c r="F4" s="6"/>
      <c r="G4" s="6"/>
      <c r="H4" s="8"/>
      <c r="I4" s="8"/>
      <c r="J4" s="8"/>
      <c r="K4" s="262">
        <f>SUM(B4/255080)</f>
        <v>0.29514870303434215</v>
      </c>
      <c r="L4" s="262"/>
      <c r="N4" s="8" t="s">
        <v>5</v>
      </c>
      <c r="O4" s="8"/>
      <c r="P4" s="8"/>
      <c r="Q4" s="263">
        <v>70768</v>
      </c>
      <c r="R4" s="264"/>
      <c r="S4" s="263">
        <v>76291</v>
      </c>
      <c r="T4" s="264"/>
      <c r="U4" s="263">
        <f>B4</f>
        <v>75286.531170000002</v>
      </c>
      <c r="V4" s="264"/>
    </row>
    <row r="5" spans="1:22" ht="14.1" customHeight="1">
      <c r="A5" s="2"/>
      <c r="B5" s="7"/>
      <c r="C5" s="7"/>
      <c r="D5" s="7"/>
      <c r="E5" s="7"/>
      <c r="F5" s="7"/>
      <c r="G5" s="7"/>
      <c r="H5" s="9"/>
      <c r="I5" s="9"/>
      <c r="J5" s="9"/>
      <c r="K5" s="7"/>
      <c r="N5" s="10"/>
      <c r="O5" s="10"/>
      <c r="P5" s="10"/>
      <c r="Q5" s="10"/>
      <c r="R5" s="265"/>
      <c r="S5" s="265"/>
      <c r="T5" s="265"/>
      <c r="U5" s="265"/>
      <c r="V5" s="11"/>
    </row>
    <row r="6" spans="1:22" ht="14.1" customHeight="1">
      <c r="A6" s="6" t="s">
        <v>6</v>
      </c>
      <c r="B6" s="255">
        <v>8.06</v>
      </c>
      <c r="C6" s="255"/>
      <c r="D6" s="7"/>
      <c r="E6" s="8" t="s">
        <v>7</v>
      </c>
      <c r="F6" s="8"/>
      <c r="G6" s="8"/>
      <c r="H6" s="8"/>
      <c r="I6" s="8"/>
      <c r="J6" s="8"/>
      <c r="K6" s="256">
        <f>SUM(B4)/B6</f>
        <v>9340.7606910669965</v>
      </c>
      <c r="L6" s="256"/>
      <c r="N6" s="257" t="s">
        <v>8</v>
      </c>
      <c r="O6" s="257"/>
      <c r="P6" s="257"/>
      <c r="Q6" s="257"/>
      <c r="R6" s="257"/>
      <c r="S6" s="257"/>
      <c r="T6" s="257"/>
      <c r="U6" s="258">
        <f>SUM((U4-Q4)/Q4)</f>
        <v>6.3849920444268626E-2</v>
      </c>
      <c r="V6" s="258"/>
    </row>
    <row r="7" spans="1:22" ht="15" customHeight="1">
      <c r="A7" s="7"/>
      <c r="H7" s="10"/>
      <c r="I7" s="10"/>
      <c r="J7" s="10"/>
      <c r="N7" s="12"/>
      <c r="O7" s="12"/>
      <c r="P7" s="12"/>
      <c r="Q7" s="12"/>
      <c r="R7" s="12"/>
      <c r="S7" s="12"/>
      <c r="T7" s="12"/>
      <c r="U7" s="12"/>
      <c r="V7" s="12"/>
    </row>
    <row r="8" spans="1:22" ht="14.1" customHeight="1">
      <c r="A8" s="6" t="s">
        <v>9</v>
      </c>
      <c r="B8" s="259">
        <v>28854.024507398255</v>
      </c>
      <c r="C8" s="259"/>
      <c r="D8" s="13"/>
      <c r="E8" s="8" t="s">
        <v>10</v>
      </c>
      <c r="F8" s="8"/>
      <c r="G8" s="8"/>
      <c r="H8" s="8"/>
      <c r="I8" s="8"/>
      <c r="J8" s="8"/>
      <c r="K8" s="256">
        <f>F227</f>
        <v>4763</v>
      </c>
      <c r="L8" s="256"/>
      <c r="M8" s="13"/>
      <c r="N8" s="8" t="s">
        <v>11</v>
      </c>
      <c r="O8" s="8"/>
      <c r="P8" s="8"/>
      <c r="Q8" s="8"/>
      <c r="R8" s="8"/>
      <c r="S8" s="8"/>
      <c r="T8" s="14"/>
      <c r="U8" s="260">
        <f xml:space="preserve"> D149</f>
        <v>0.1892406693661495</v>
      </c>
      <c r="V8" s="260"/>
    </row>
    <row r="9" spans="1:22" ht="15" customHeight="1">
      <c r="A9" s="3"/>
      <c r="B9" s="273"/>
      <c r="C9" s="273"/>
      <c r="D9" s="3"/>
      <c r="E9" s="3"/>
      <c r="F9" s="3"/>
      <c r="G9" s="3"/>
      <c r="H9" s="3"/>
      <c r="I9" s="3"/>
      <c r="J9" s="3"/>
      <c r="K9" s="274"/>
      <c r="L9" s="274"/>
      <c r="M9" s="5"/>
      <c r="N9" s="275"/>
      <c r="O9" s="275"/>
      <c r="P9" s="275"/>
      <c r="Q9" s="5"/>
      <c r="R9" s="5"/>
      <c r="S9" s="276"/>
      <c r="T9" s="276"/>
      <c r="U9" s="15"/>
      <c r="V9" s="16"/>
    </row>
    <row r="10" spans="1:22" ht="14.1" customHeight="1">
      <c r="A10" s="6" t="s">
        <v>12</v>
      </c>
      <c r="B10" s="266">
        <f>L234</f>
        <v>0.32403236748456915</v>
      </c>
      <c r="C10" s="266"/>
      <c r="D10" s="13"/>
      <c r="E10" s="8" t="s">
        <v>13</v>
      </c>
      <c r="F10" s="8"/>
      <c r="G10" s="8"/>
      <c r="H10" s="8"/>
      <c r="I10" s="8"/>
      <c r="J10" s="8"/>
      <c r="K10" s="266">
        <f xml:space="preserve"> L235</f>
        <v>0.67596763251543079</v>
      </c>
      <c r="L10" s="266"/>
      <c r="M10" s="13"/>
      <c r="N10" s="8" t="s">
        <v>14</v>
      </c>
      <c r="O10" s="8"/>
      <c r="P10" s="8"/>
      <c r="Q10" s="8"/>
      <c r="R10" s="8"/>
      <c r="S10" s="8"/>
      <c r="T10" s="14"/>
      <c r="U10" s="266">
        <f>+L236</f>
        <v>6.1727306376504767E-2</v>
      </c>
      <c r="V10" s="266"/>
    </row>
    <row r="11" spans="1:22" ht="14.1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4.1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8"/>
      <c r="T12" s="19"/>
      <c r="U12" s="20"/>
      <c r="V12" s="21"/>
    </row>
    <row r="13" spans="1:22" ht="14.1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4.1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4.1" customHeight="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4.1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1:22" ht="14.1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spans="1:22" ht="14.1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spans="1:22" ht="14.1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1:22" ht="14.1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1:22" ht="14.1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1:22" ht="14.1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2" ht="14.1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ht="14.1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2" ht="14.1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2" ht="14.1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1:22" ht="14.1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ht="14.1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ht="14.1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ht="14.1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ht="14.1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4.1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ht="14.1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ht="14.1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14.1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14.1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14.1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14.1" customHeight="1">
      <c r="I38" s="22"/>
    </row>
    <row r="39" spans="1:22" ht="14.1" customHeight="1">
      <c r="I39" s="22"/>
    </row>
    <row r="40" spans="1:22" ht="20.100000000000001" customHeight="1">
      <c r="A40" s="267" t="s">
        <v>15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267"/>
      <c r="R40" s="267"/>
      <c r="S40" s="267"/>
      <c r="T40" s="267"/>
      <c r="U40" s="267"/>
      <c r="V40" s="267"/>
    </row>
    <row r="41" spans="1:22">
      <c r="A41" s="23"/>
      <c r="H41" s="10"/>
      <c r="I41" s="10"/>
    </row>
    <row r="42" spans="1:22" ht="20.100000000000001" customHeight="1">
      <c r="A42" s="24" t="s">
        <v>16</v>
      </c>
      <c r="B42" s="268" t="s">
        <v>17</v>
      </c>
      <c r="C42" s="269"/>
      <c r="D42" s="270" t="s">
        <v>18</v>
      </c>
      <c r="E42" s="271"/>
      <c r="F42" s="272" t="s">
        <v>19</v>
      </c>
      <c r="G42" s="271"/>
      <c r="I42" s="22"/>
    </row>
    <row r="43" spans="1:22" ht="14.1" customHeight="1">
      <c r="A43" s="25" t="s">
        <v>20</v>
      </c>
      <c r="B43" s="26">
        <v>4533.7117250000001</v>
      </c>
      <c r="C43" s="27">
        <f t="shared" ref="C43:C48" si="0">B43/SUM($B$43:$B$48)</f>
        <v>0.12967005445817503</v>
      </c>
      <c r="D43" s="26">
        <v>4021.4360799999999</v>
      </c>
      <c r="E43" s="27">
        <f t="shared" ref="E43:E48" si="1">D43/SUM($D$43:$D$48)</f>
        <v>9.9730362696901734E-2</v>
      </c>
      <c r="F43" s="26">
        <f>B43+D43</f>
        <v>8555.1478050000005</v>
      </c>
      <c r="G43" s="27">
        <f t="shared" ref="G43:G48" si="2">F43/SUM($F$43:$F$48)</f>
        <v>0.11363450635467889</v>
      </c>
      <c r="I43" s="22"/>
    </row>
    <row r="44" spans="1:22" ht="14.1" customHeight="1">
      <c r="A44" s="25" t="s">
        <v>21</v>
      </c>
      <c r="B44" s="28">
        <v>12548.308086000001</v>
      </c>
      <c r="C44" s="29">
        <f t="shared" si="0"/>
        <v>0.35889793872361359</v>
      </c>
      <c r="D44" s="28">
        <v>14386.428489999998</v>
      </c>
      <c r="E44" s="29">
        <f t="shared" si="1"/>
        <v>0.35677894729107323</v>
      </c>
      <c r="F44" s="28">
        <f t="shared" ref="F44:F48" si="3">B44+D44</f>
        <v>26934.736575999999</v>
      </c>
      <c r="G44" s="29">
        <f t="shared" si="2"/>
        <v>0.35776301758553591</v>
      </c>
      <c r="I44" s="22"/>
    </row>
    <row r="45" spans="1:22" ht="14.1" customHeight="1">
      <c r="A45" s="25" t="s">
        <v>22</v>
      </c>
      <c r="B45" s="28">
        <v>7418.653655000001</v>
      </c>
      <c r="C45" s="29">
        <f t="shared" si="0"/>
        <v>0.21218314745192349</v>
      </c>
      <c r="D45" s="28">
        <v>7086.1744689999996</v>
      </c>
      <c r="E45" s="29">
        <f t="shared" si="1"/>
        <v>0.17573492052791623</v>
      </c>
      <c r="F45" s="28">
        <f t="shared" si="3"/>
        <v>14504.828124</v>
      </c>
      <c r="G45" s="29">
        <f t="shared" si="2"/>
        <v>0.19266166069824003</v>
      </c>
      <c r="I45" s="22"/>
    </row>
    <row r="46" spans="1:22" ht="14.1" customHeight="1">
      <c r="A46" s="25" t="s">
        <v>23</v>
      </c>
      <c r="B46" s="28">
        <v>5055.191166999999</v>
      </c>
      <c r="C46" s="29">
        <f t="shared" si="0"/>
        <v>0.14458504503203173</v>
      </c>
      <c r="D46" s="28">
        <v>5855.7256660000003</v>
      </c>
      <c r="E46" s="29">
        <f t="shared" si="1"/>
        <v>0.145220173317721</v>
      </c>
      <c r="F46" s="28">
        <f t="shared" si="3"/>
        <v>10910.916832999999</v>
      </c>
      <c r="G46" s="29">
        <f t="shared" si="2"/>
        <v>0.14492521654275631</v>
      </c>
      <c r="I46" s="22"/>
    </row>
    <row r="47" spans="1:22" ht="14.1" customHeight="1">
      <c r="A47" s="25" t="s">
        <v>24</v>
      </c>
      <c r="B47" s="28">
        <v>3358.9071370000006</v>
      </c>
      <c r="C47" s="29">
        <f t="shared" si="0"/>
        <v>9.6069114622576252E-2</v>
      </c>
      <c r="D47" s="28">
        <v>4600.5325350000003</v>
      </c>
      <c r="E47" s="29">
        <f t="shared" si="1"/>
        <v>0.11409177447735208</v>
      </c>
      <c r="F47" s="28">
        <f t="shared" si="3"/>
        <v>7959.4396720000004</v>
      </c>
      <c r="G47" s="29">
        <f t="shared" si="2"/>
        <v>0.10572196046209248</v>
      </c>
      <c r="I47" s="22"/>
    </row>
    <row r="48" spans="1:22" ht="14.1" customHeight="1">
      <c r="A48" s="25" t="s">
        <v>25</v>
      </c>
      <c r="B48" s="28">
        <v>2048.6725189999997</v>
      </c>
      <c r="C48" s="29">
        <f t="shared" si="0"/>
        <v>5.859469971167975E-2</v>
      </c>
      <c r="D48" s="28">
        <v>4372.7896439999995</v>
      </c>
      <c r="E48" s="29">
        <f t="shared" si="1"/>
        <v>0.10844382168903596</v>
      </c>
      <c r="F48" s="28">
        <f t="shared" si="3"/>
        <v>6421.4621629999992</v>
      </c>
      <c r="G48" s="29">
        <f t="shared" si="2"/>
        <v>8.5293638356696219E-2</v>
      </c>
      <c r="I48" s="22"/>
    </row>
    <row r="49" spans="1:22" ht="14.1" customHeight="1">
      <c r="A49" s="30" t="s">
        <v>26</v>
      </c>
      <c r="B49" s="31">
        <f>SUM(B43:B48)</f>
        <v>34963.444289000006</v>
      </c>
      <c r="C49" s="32">
        <f t="shared" ref="C49:G49" si="4">SUM(C43:C48)</f>
        <v>0.99999999999999989</v>
      </c>
      <c r="D49" s="31">
        <f t="shared" si="4"/>
        <v>40323.086883999989</v>
      </c>
      <c r="E49" s="32">
        <f t="shared" si="4"/>
        <v>1.0000000000000002</v>
      </c>
      <c r="F49" s="31">
        <f t="shared" si="4"/>
        <v>75286.53117300001</v>
      </c>
      <c r="G49" s="32">
        <f t="shared" si="4"/>
        <v>1</v>
      </c>
      <c r="I49" s="22"/>
    </row>
    <row r="50" spans="1:22" ht="14.1" customHeight="1">
      <c r="I50" s="10"/>
    </row>
    <row r="51" spans="1:22" ht="20.100000000000001" customHeight="1">
      <c r="A51" s="33" t="s">
        <v>27</v>
      </c>
      <c r="B51" s="268" t="s">
        <v>17</v>
      </c>
      <c r="C51" s="269"/>
      <c r="D51" s="270" t="s">
        <v>18</v>
      </c>
      <c r="E51" s="271"/>
      <c r="F51" s="272" t="s">
        <v>19</v>
      </c>
      <c r="G51" s="271"/>
      <c r="I51" s="10"/>
    </row>
    <row r="52" spans="1:22" ht="14.1" customHeight="1">
      <c r="A52" s="34" t="s">
        <v>28</v>
      </c>
      <c r="B52" s="35">
        <v>41.545753000000005</v>
      </c>
      <c r="C52" s="27">
        <f>B52/SUM($B$52:$B$59)</f>
        <v>1.3614535662215229E-3</v>
      </c>
      <c r="D52" s="35">
        <v>11.587344</v>
      </c>
      <c r="E52" s="27">
        <f>D52/SUM($D$52:$D$59)</f>
        <v>3.1994521193211267E-4</v>
      </c>
      <c r="F52" s="36">
        <f>B52+D52</f>
        <v>53.133097000000006</v>
      </c>
      <c r="G52" s="27">
        <f>F52/SUM($F$52:$F$59)</f>
        <v>7.9621158898823862E-4</v>
      </c>
      <c r="I52" s="10"/>
    </row>
    <row r="53" spans="1:22" ht="14.1" customHeight="1">
      <c r="A53" s="37" t="s">
        <v>29</v>
      </c>
      <c r="B53" s="35">
        <v>1297.2126910000004</v>
      </c>
      <c r="C53" s="29">
        <f t="shared" ref="C53:C59" si="5">B53/SUM($B$52:$B$59)</f>
        <v>4.2509636166896979E-2</v>
      </c>
      <c r="D53" s="35">
        <v>548.62294900000006</v>
      </c>
      <c r="E53" s="29">
        <f t="shared" ref="E53:E59" si="6">D53/SUM($D$52:$D$59)</f>
        <v>1.514836235884821E-2</v>
      </c>
      <c r="F53" s="38">
        <f t="shared" ref="F53:F59" si="7">B53+D53</f>
        <v>1845.8356400000005</v>
      </c>
      <c r="G53" s="29">
        <f t="shared" ref="G53:G59" si="8">F53/SUM($F$52:$F$59)</f>
        <v>2.7660268475137494E-2</v>
      </c>
      <c r="I53" s="10"/>
    </row>
    <row r="54" spans="1:22" ht="14.1" customHeight="1">
      <c r="A54" s="37" t="s">
        <v>30</v>
      </c>
      <c r="B54" s="35">
        <v>5224.3507599999994</v>
      </c>
      <c r="C54" s="29">
        <f t="shared" si="5"/>
        <v>0.17120187888745503</v>
      </c>
      <c r="D54" s="35">
        <v>4196.2998909999997</v>
      </c>
      <c r="E54" s="29">
        <f t="shared" si="6"/>
        <v>0.1158665918571759</v>
      </c>
      <c r="F54" s="38">
        <f t="shared" si="7"/>
        <v>9420.6506509999999</v>
      </c>
      <c r="G54" s="29">
        <f t="shared" si="8"/>
        <v>0.14117060076764948</v>
      </c>
      <c r="I54" s="10"/>
    </row>
    <row r="55" spans="1:22" ht="14.1" customHeight="1">
      <c r="A55" s="37" t="s">
        <v>31</v>
      </c>
      <c r="B55" s="35">
        <v>4386.8745120000003</v>
      </c>
      <c r="C55" s="29">
        <f t="shared" si="5"/>
        <v>0.14375779755222398</v>
      </c>
      <c r="D55" s="35">
        <v>5262.4454529999994</v>
      </c>
      <c r="E55" s="29">
        <f t="shared" si="6"/>
        <v>0.14530458625732243</v>
      </c>
      <c r="F55" s="38">
        <f t="shared" si="7"/>
        <v>9649.3199649999988</v>
      </c>
      <c r="G55" s="29">
        <f t="shared" si="8"/>
        <v>0.14459726264382036</v>
      </c>
      <c r="I55" s="10"/>
    </row>
    <row r="56" spans="1:22" ht="14.1" customHeight="1">
      <c r="A56" s="37" t="s">
        <v>32</v>
      </c>
      <c r="B56" s="35">
        <v>2859.2637219999997</v>
      </c>
      <c r="C56" s="29">
        <f t="shared" si="5"/>
        <v>9.3698019893506901E-2</v>
      </c>
      <c r="D56" s="35">
        <v>6094.1006820000002</v>
      </c>
      <c r="E56" s="29">
        <f t="shared" si="6"/>
        <v>0.16826792526726767</v>
      </c>
      <c r="F56" s="38">
        <f t="shared" si="7"/>
        <v>8953.3644039999999</v>
      </c>
      <c r="G56" s="29">
        <f t="shared" si="8"/>
        <v>0.1341682096735218</v>
      </c>
      <c r="I56" s="10"/>
    </row>
    <row r="57" spans="1:22" ht="14.1" customHeight="1">
      <c r="A57" s="37" t="s">
        <v>33</v>
      </c>
      <c r="B57" s="35">
        <v>3665.0328419999996</v>
      </c>
      <c r="C57" s="29">
        <f t="shared" si="5"/>
        <v>0.1201030592238851</v>
      </c>
      <c r="D57" s="35">
        <v>616.80600700000002</v>
      </c>
      <c r="E57" s="29">
        <f t="shared" si="6"/>
        <v>1.7031006297095794E-2</v>
      </c>
      <c r="F57" s="38">
        <f t="shared" si="7"/>
        <v>4281.8388489999998</v>
      </c>
      <c r="G57" s="29">
        <f t="shared" si="8"/>
        <v>6.4164332708741972E-2</v>
      </c>
      <c r="I57" s="10"/>
    </row>
    <row r="58" spans="1:22" ht="14.1" customHeight="1">
      <c r="A58" s="37" t="s">
        <v>34</v>
      </c>
      <c r="B58" s="35">
        <v>4717.3528329999999</v>
      </c>
      <c r="C58" s="29">
        <f t="shared" si="5"/>
        <v>0.15458756608919938</v>
      </c>
      <c r="D58" s="35">
        <v>7680.3858380000001</v>
      </c>
      <c r="E58" s="29">
        <f t="shared" si="6"/>
        <v>0.21206781076485748</v>
      </c>
      <c r="F58" s="38">
        <f t="shared" si="7"/>
        <v>12397.738670999999</v>
      </c>
      <c r="G58" s="29">
        <f t="shared" si="8"/>
        <v>0.18578294442535209</v>
      </c>
      <c r="I58" s="10"/>
      <c r="N58" s="39"/>
      <c r="O58" s="39"/>
      <c r="P58" s="39"/>
      <c r="Q58" s="39"/>
      <c r="R58" s="39"/>
      <c r="S58" s="39"/>
      <c r="T58" s="39"/>
      <c r="U58" s="39"/>
      <c r="V58" s="39"/>
    </row>
    <row r="59" spans="1:22" ht="14.1" customHeight="1" thickBot="1">
      <c r="A59" s="40" t="s">
        <v>35</v>
      </c>
      <c r="B59" s="41">
        <v>8324.0995060000005</v>
      </c>
      <c r="C59" s="42">
        <f t="shared" si="5"/>
        <v>0.272780588620611</v>
      </c>
      <c r="D59" s="41">
        <v>11806.402586999999</v>
      </c>
      <c r="E59" s="42">
        <f t="shared" si="6"/>
        <v>0.32599377198550056</v>
      </c>
      <c r="F59" s="43">
        <f t="shared" si="7"/>
        <v>20130.502092999999</v>
      </c>
      <c r="G59" s="42">
        <f t="shared" si="8"/>
        <v>0.30166016971678861</v>
      </c>
      <c r="I59" s="10"/>
      <c r="N59" s="22"/>
      <c r="O59" s="22"/>
      <c r="P59" s="22"/>
      <c r="Q59" s="22"/>
      <c r="R59" s="22"/>
      <c r="S59" s="22"/>
      <c r="T59" s="22"/>
      <c r="U59" s="22"/>
      <c r="V59" s="22"/>
    </row>
    <row r="60" spans="1:22" ht="14.1" customHeight="1">
      <c r="A60" s="30" t="s">
        <v>26</v>
      </c>
      <c r="B60" s="44">
        <f t="shared" ref="B60:G60" si="9">SUM(B52:B59)</f>
        <v>30515.732619000002</v>
      </c>
      <c r="C60" s="45">
        <f t="shared" si="9"/>
        <v>0.99999999999999978</v>
      </c>
      <c r="D60" s="44">
        <f t="shared" si="9"/>
        <v>36216.650750999994</v>
      </c>
      <c r="E60" s="45">
        <f t="shared" si="9"/>
        <v>1.0000000000000002</v>
      </c>
      <c r="F60" s="44">
        <f t="shared" si="9"/>
        <v>66732.383369999996</v>
      </c>
      <c r="G60" s="45">
        <f t="shared" si="9"/>
        <v>1.0000000000000002</v>
      </c>
      <c r="I60" s="10"/>
    </row>
    <row r="61" spans="1:22" ht="14.1" customHeight="1">
      <c r="A61" s="46"/>
      <c r="B61" s="47"/>
      <c r="C61" s="48"/>
      <c r="D61" s="47"/>
      <c r="E61" s="18"/>
      <c r="F61" s="47"/>
      <c r="G61" s="49"/>
      <c r="H61" s="10"/>
      <c r="I61" s="10"/>
    </row>
    <row r="62" spans="1:22" ht="20.100000000000001" customHeight="1">
      <c r="A62" s="50" t="s">
        <v>36</v>
      </c>
      <c r="B62" s="51" t="s">
        <v>26</v>
      </c>
      <c r="C62" s="52" t="s">
        <v>37</v>
      </c>
      <c r="D62" s="47"/>
      <c r="E62" s="18"/>
      <c r="F62" s="47"/>
      <c r="G62" s="53"/>
      <c r="H62" s="10"/>
      <c r="I62" s="54"/>
      <c r="J62" s="54"/>
      <c r="K62" s="54"/>
      <c r="L62" s="54"/>
      <c r="M62" s="54"/>
      <c r="N62" s="54"/>
      <c r="O62" s="10"/>
      <c r="P62" s="10"/>
    </row>
    <row r="63" spans="1:22" ht="14.1" customHeight="1">
      <c r="A63" s="55" t="s">
        <v>38</v>
      </c>
      <c r="B63" s="56">
        <v>68052.371518</v>
      </c>
      <c r="C63" s="57">
        <f>B63/SUM($B$63:$B$64)</f>
        <v>0.90391163541217445</v>
      </c>
      <c r="D63" s="47"/>
      <c r="E63" s="18"/>
      <c r="F63" s="47"/>
      <c r="G63" s="53"/>
      <c r="H63" s="10"/>
      <c r="I63" s="54"/>
      <c r="J63" s="54"/>
      <c r="K63" s="54"/>
      <c r="L63" s="54"/>
      <c r="M63" s="54"/>
      <c r="N63" s="54"/>
      <c r="O63" s="54"/>
      <c r="P63" s="58"/>
    </row>
    <row r="64" spans="1:22" ht="14.1" customHeight="1">
      <c r="A64" s="59" t="s">
        <v>39</v>
      </c>
      <c r="B64" s="60">
        <v>7234.1596559999998</v>
      </c>
      <c r="C64" s="61">
        <f>B64/SUM($B$63:$B$64)</f>
        <v>9.6088364587825464E-2</v>
      </c>
      <c r="D64" s="47"/>
      <c r="E64" s="18"/>
      <c r="F64" s="47"/>
      <c r="G64" s="53"/>
      <c r="I64" s="10"/>
    </row>
    <row r="65" spans="1:22" ht="14.1" customHeight="1">
      <c r="A65" s="62"/>
      <c r="B65" s="48"/>
      <c r="C65" s="63"/>
      <c r="D65" s="47"/>
      <c r="E65" s="18"/>
      <c r="F65" s="47"/>
      <c r="G65" s="53"/>
      <c r="I65" s="10"/>
    </row>
    <row r="66" spans="1:22" ht="14.1" customHeight="1">
      <c r="A66" s="62"/>
      <c r="B66" s="48"/>
      <c r="C66" s="63"/>
      <c r="D66" s="47"/>
      <c r="E66" s="18"/>
      <c r="F66" s="47"/>
      <c r="G66" s="53"/>
      <c r="I66" s="10"/>
    </row>
    <row r="67" spans="1:22" ht="20.100000000000001" customHeight="1">
      <c r="A67" s="267" t="s">
        <v>40</v>
      </c>
      <c r="B67" s="267"/>
      <c r="C67" s="267"/>
      <c r="D67" s="267"/>
      <c r="E67" s="267"/>
      <c r="F67" s="267"/>
      <c r="G67" s="267"/>
      <c r="H67" s="267"/>
      <c r="I67" s="267"/>
      <c r="J67" s="267"/>
      <c r="K67" s="267"/>
      <c r="L67" s="267"/>
      <c r="M67" s="267"/>
      <c r="N67" s="267"/>
      <c r="O67" s="267"/>
      <c r="P67" s="267"/>
      <c r="Q67" s="267"/>
      <c r="R67" s="267"/>
      <c r="S67" s="267"/>
      <c r="T67" s="267"/>
      <c r="U67" s="267"/>
      <c r="V67" s="267"/>
    </row>
    <row r="68" spans="1:22" ht="14.45" customHeight="1">
      <c r="I68" s="22"/>
    </row>
    <row r="69" spans="1:22" ht="20.100000000000001" customHeight="1">
      <c r="A69" s="64" t="s">
        <v>41</v>
      </c>
      <c r="B69" s="286" t="s">
        <v>42</v>
      </c>
      <c r="C69" s="286"/>
      <c r="D69" s="286" t="s">
        <v>43</v>
      </c>
      <c r="E69" s="286"/>
      <c r="G69" s="287" t="s">
        <v>44</v>
      </c>
      <c r="H69" s="288"/>
      <c r="I69" s="289"/>
      <c r="M69" s="65"/>
      <c r="N69" s="65"/>
      <c r="O69" s="65"/>
    </row>
    <row r="70" spans="1:22" ht="14.45" customHeight="1">
      <c r="A70" s="66"/>
      <c r="B70" s="67">
        <v>2009</v>
      </c>
      <c r="C70" s="67" t="s">
        <v>37</v>
      </c>
      <c r="D70" s="67">
        <v>2009</v>
      </c>
      <c r="E70" s="67" t="s">
        <v>37</v>
      </c>
      <c r="G70" s="290" t="s">
        <v>45</v>
      </c>
      <c r="H70" s="291"/>
      <c r="I70" s="68">
        <v>17042.557711000001</v>
      </c>
    </row>
    <row r="71" spans="1:22" ht="22.7" customHeight="1">
      <c r="A71" s="69" t="s">
        <v>19</v>
      </c>
      <c r="B71" s="28">
        <v>42792.882012000009</v>
      </c>
      <c r="C71" s="70"/>
      <c r="D71" s="28">
        <v>72774.529752000002</v>
      </c>
      <c r="E71" s="71"/>
      <c r="G71" s="277" t="s">
        <v>46</v>
      </c>
      <c r="H71" s="292"/>
      <c r="I71" s="72">
        <v>40510.457739999998</v>
      </c>
    </row>
    <row r="72" spans="1:22" ht="22.7" customHeight="1">
      <c r="A72" s="73" t="s">
        <v>47</v>
      </c>
      <c r="B72" s="28">
        <v>23811.947365</v>
      </c>
      <c r="C72" s="74">
        <f t="shared" ref="C72:C76" si="10">SUM(B72/$B$71)</f>
        <v>0.55644645196653586</v>
      </c>
      <c r="D72" s="28">
        <v>23811.947365</v>
      </c>
      <c r="E72" s="74">
        <f t="shared" ref="E72:E76" si="11">SUM(D72/$D$71)</f>
        <v>0.32720166583207083</v>
      </c>
      <c r="G72" s="277" t="s">
        <v>48</v>
      </c>
      <c r="H72" s="278"/>
      <c r="I72" s="68">
        <v>4060.8692229999997</v>
      </c>
    </row>
    <row r="73" spans="1:22" ht="22.7" customHeight="1">
      <c r="A73" s="75" t="s">
        <v>49</v>
      </c>
      <c r="B73" s="28">
        <v>9887.153204000002</v>
      </c>
      <c r="C73" s="29">
        <f t="shared" si="10"/>
        <v>0.23104667737095716</v>
      </c>
      <c r="D73" s="28">
        <v>9887.153204000002</v>
      </c>
      <c r="E73" s="29">
        <f t="shared" si="11"/>
        <v>0.13586007683860413</v>
      </c>
      <c r="G73" s="279" t="s">
        <v>50</v>
      </c>
      <c r="H73" s="280"/>
      <c r="I73" s="76">
        <v>5117.4986920000001</v>
      </c>
    </row>
    <row r="74" spans="1:22" ht="22.7" customHeight="1">
      <c r="A74" s="77" t="s">
        <v>51</v>
      </c>
      <c r="B74" s="28">
        <v>13924.794164999999</v>
      </c>
      <c r="C74" s="29">
        <f t="shared" si="10"/>
        <v>0.32539977468905223</v>
      </c>
      <c r="D74" s="28">
        <v>13924.794164999999</v>
      </c>
      <c r="E74" s="29">
        <f t="shared" si="11"/>
        <v>0.19134158904843099</v>
      </c>
      <c r="H74" s="78"/>
      <c r="I74" s="79"/>
      <c r="J74" s="4"/>
      <c r="K74" s="4"/>
    </row>
    <row r="75" spans="1:22">
      <c r="A75" s="69" t="s">
        <v>52</v>
      </c>
      <c r="B75" s="28">
        <v>3292.284803999999</v>
      </c>
      <c r="C75" s="74">
        <f t="shared" si="10"/>
        <v>7.6935337121645006E-2</v>
      </c>
      <c r="D75" s="28">
        <v>7313.6265509999994</v>
      </c>
      <c r="E75" s="74">
        <f t="shared" si="11"/>
        <v>0.10049706368317694</v>
      </c>
      <c r="G75" s="281" t="s">
        <v>53</v>
      </c>
      <c r="H75" s="282"/>
      <c r="I75" s="283"/>
      <c r="J75" s="4"/>
      <c r="K75" s="4"/>
    </row>
    <row r="76" spans="1:22">
      <c r="A76" s="69" t="s">
        <v>54</v>
      </c>
      <c r="B76" s="28">
        <v>15688.649841000002</v>
      </c>
      <c r="C76" s="74">
        <f t="shared" si="10"/>
        <v>0.36661821086508217</v>
      </c>
      <c r="D76" s="28">
        <v>41648.955835000008</v>
      </c>
      <c r="E76" s="74">
        <f t="shared" si="11"/>
        <v>0.5723012704710112</v>
      </c>
      <c r="G76" s="284" t="s">
        <v>55</v>
      </c>
      <c r="H76" s="285"/>
      <c r="I76" s="68">
        <v>7138.1104719999976</v>
      </c>
      <c r="J76" s="4"/>
      <c r="K76" s="4"/>
    </row>
    <row r="77" spans="1:22">
      <c r="A77" s="75" t="s">
        <v>56</v>
      </c>
      <c r="B77" s="28">
        <v>7349.1274470000017</v>
      </c>
      <c r="C77" s="29">
        <f>SUM(B77/$B$76)</f>
        <v>0.46843594072666006</v>
      </c>
      <c r="D77" s="28">
        <v>14999.031280000001</v>
      </c>
      <c r="E77" s="29">
        <f>SUM(D77/$D$76)</f>
        <v>0.36012982749006767</v>
      </c>
      <c r="G77" s="284" t="s">
        <v>57</v>
      </c>
      <c r="H77" s="285"/>
      <c r="I77" s="72">
        <v>9152.1738100000002</v>
      </c>
      <c r="J77" s="4"/>
      <c r="K77" s="4"/>
    </row>
    <row r="78" spans="1:22">
      <c r="A78" s="75" t="s">
        <v>58</v>
      </c>
      <c r="B78" s="28">
        <v>4796.0566500000004</v>
      </c>
      <c r="C78" s="29">
        <f t="shared" ref="C78:C79" si="12">SUM(B78/$B$76)</f>
        <v>0.30570231974112932</v>
      </c>
      <c r="D78" s="28">
        <v>17866.419169999997</v>
      </c>
      <c r="E78" s="29">
        <f t="shared" ref="E78:E79" si="13">SUM(D78/$D$76)</f>
        <v>0.42897640077175286</v>
      </c>
      <c r="G78" s="284" t="s">
        <v>59</v>
      </c>
      <c r="H78" s="285"/>
      <c r="I78" s="68">
        <v>5385.4734990000006</v>
      </c>
      <c r="J78" s="4"/>
      <c r="K78" s="4"/>
    </row>
    <row r="79" spans="1:22">
      <c r="A79" s="80" t="s">
        <v>60</v>
      </c>
      <c r="B79" s="81">
        <v>3543.4657429999993</v>
      </c>
      <c r="C79" s="42">
        <f t="shared" si="12"/>
        <v>0.22586173946847021</v>
      </c>
      <c r="D79" s="81">
        <v>8783.5053829999979</v>
      </c>
      <c r="E79" s="29">
        <f t="shared" si="13"/>
        <v>0.21089377169015877</v>
      </c>
      <c r="G79" s="304" t="s">
        <v>61</v>
      </c>
      <c r="H79" s="305"/>
      <c r="I79" s="76">
        <v>2138.1895880000002</v>
      </c>
      <c r="J79" s="4"/>
      <c r="K79" s="4"/>
    </row>
    <row r="80" spans="1:22" ht="14.1" customHeight="1">
      <c r="I80" s="10"/>
    </row>
    <row r="81" spans="1:22" ht="14.1" customHeight="1">
      <c r="A81" s="54"/>
      <c r="B81" s="58"/>
      <c r="C81" s="22"/>
      <c r="D81" s="22"/>
      <c r="E81" s="22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4.1" customHeight="1">
      <c r="A82" s="82"/>
      <c r="B82" s="83"/>
      <c r="I82" s="10"/>
    </row>
    <row r="83" spans="1:22" ht="14.1" customHeight="1">
      <c r="A83" s="82"/>
      <c r="B83" s="83"/>
      <c r="I83" s="10"/>
    </row>
    <row r="84" spans="1:22" ht="14.1" customHeight="1">
      <c r="A84" s="82"/>
      <c r="B84" s="83"/>
      <c r="I84" s="10"/>
    </row>
    <row r="85" spans="1:22" ht="14.1" customHeight="1">
      <c r="I85" s="10"/>
    </row>
    <row r="86" spans="1:22" ht="20.100000000000001" customHeight="1">
      <c r="A86" s="84" t="s">
        <v>62</v>
      </c>
      <c r="B86" s="85"/>
      <c r="I86" s="10"/>
    </row>
    <row r="87" spans="1:22" ht="22.7" customHeight="1">
      <c r="A87" s="69" t="s">
        <v>19</v>
      </c>
      <c r="B87" s="86">
        <f>SUM(B88:B92)</f>
        <v>15746.324074999999</v>
      </c>
      <c r="I87" s="10"/>
    </row>
    <row r="88" spans="1:22">
      <c r="A88" s="69" t="s">
        <v>63</v>
      </c>
      <c r="B88" s="87">
        <v>8024.8006089999999</v>
      </c>
      <c r="I88" s="10"/>
    </row>
    <row r="89" spans="1:22">
      <c r="A89" s="69" t="s">
        <v>64</v>
      </c>
      <c r="B89" s="87">
        <v>4241.742534</v>
      </c>
      <c r="I89" s="10"/>
    </row>
    <row r="90" spans="1:22">
      <c r="A90" s="69" t="s">
        <v>65</v>
      </c>
      <c r="B90" s="87">
        <v>2590.5522579999997</v>
      </c>
      <c r="I90" s="10"/>
    </row>
    <row r="91" spans="1:22">
      <c r="A91" s="69" t="s">
        <v>66</v>
      </c>
      <c r="B91" s="87">
        <v>726.31539599999985</v>
      </c>
      <c r="I91" s="10"/>
    </row>
    <row r="92" spans="1:22">
      <c r="A92" s="88" t="s">
        <v>67</v>
      </c>
      <c r="B92" s="89">
        <v>162.91327799999999</v>
      </c>
      <c r="I92" s="10"/>
    </row>
    <row r="93" spans="1:22">
      <c r="I93" s="10"/>
    </row>
    <row r="94" spans="1:22">
      <c r="I94" s="10"/>
    </row>
    <row r="95" spans="1:22">
      <c r="I95" s="10"/>
    </row>
    <row r="96" spans="1:22" ht="20.100000000000001" customHeight="1">
      <c r="A96" s="90" t="s">
        <v>68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</row>
    <row r="97" spans="1:9" ht="14.1" customHeight="1">
      <c r="F97" s="92"/>
      <c r="G97" s="92"/>
      <c r="H97" s="93"/>
      <c r="I97" s="10"/>
    </row>
    <row r="98" spans="1:9" ht="20.100000000000001" customHeight="1">
      <c r="A98" s="306" t="s">
        <v>69</v>
      </c>
      <c r="B98" s="308" t="s">
        <v>70</v>
      </c>
      <c r="C98" s="309"/>
      <c r="D98" s="308" t="s">
        <v>26</v>
      </c>
      <c r="E98" s="309"/>
      <c r="F98" s="312" t="s">
        <v>37</v>
      </c>
      <c r="H98" s="1"/>
      <c r="I98" s="1"/>
    </row>
    <row r="99" spans="1:9" ht="20.100000000000001" customHeight="1">
      <c r="A99" s="307"/>
      <c r="B99" s="310"/>
      <c r="C99" s="311"/>
      <c r="D99" s="310"/>
      <c r="E99" s="311"/>
      <c r="F99" s="313"/>
      <c r="H99" s="1"/>
      <c r="I99" s="1"/>
    </row>
    <row r="100" spans="1:9" ht="14.1" customHeight="1">
      <c r="A100" s="94" t="s">
        <v>71</v>
      </c>
      <c r="B100" s="95">
        <v>1785.8669709999999</v>
      </c>
      <c r="C100" s="96"/>
      <c r="D100" s="97">
        <v>2477.7964969999998</v>
      </c>
      <c r="E100" s="98"/>
      <c r="F100" s="99">
        <f t="shared" ref="F100:F106" si="14">B100/D100</f>
        <v>0.7207480409154845</v>
      </c>
      <c r="H100" s="1"/>
      <c r="I100" s="1"/>
    </row>
    <row r="101" spans="1:9" ht="14.1" customHeight="1">
      <c r="A101" s="100" t="s">
        <v>72</v>
      </c>
      <c r="B101" s="101">
        <v>2586.8061029999999</v>
      </c>
      <c r="C101" s="102"/>
      <c r="D101" s="103">
        <v>2605.5047139999997</v>
      </c>
      <c r="E101" s="104"/>
      <c r="F101" s="105">
        <f t="shared" si="14"/>
        <v>0.99282342077543451</v>
      </c>
      <c r="H101" s="1"/>
      <c r="I101" s="1"/>
    </row>
    <row r="102" spans="1:9" ht="14.1" customHeight="1">
      <c r="A102" s="100" t="s">
        <v>73</v>
      </c>
      <c r="B102" s="101">
        <v>2012.9929809999999</v>
      </c>
      <c r="C102" s="102"/>
      <c r="D102" s="103">
        <v>2037.8786869999997</v>
      </c>
      <c r="E102" s="104"/>
      <c r="F102" s="105">
        <f t="shared" si="14"/>
        <v>0.98778842619104357</v>
      </c>
      <c r="G102" s="10"/>
      <c r="H102" s="1"/>
      <c r="I102" s="1"/>
    </row>
    <row r="103" spans="1:9" ht="14.1" customHeight="1">
      <c r="A103" s="100" t="s">
        <v>74</v>
      </c>
      <c r="B103" s="101">
        <v>1827.989337</v>
      </c>
      <c r="C103" s="102"/>
      <c r="D103" s="103">
        <v>1924.3195389999998</v>
      </c>
      <c r="E103" s="104"/>
      <c r="F103" s="105">
        <f t="shared" si="14"/>
        <v>0.94994064132921541</v>
      </c>
      <c r="H103" s="1"/>
      <c r="I103" s="1"/>
    </row>
    <row r="104" spans="1:9" ht="14.1" customHeight="1">
      <c r="A104" s="100" t="s">
        <v>75</v>
      </c>
      <c r="B104" s="101">
        <v>13802.846597</v>
      </c>
      <c r="C104" s="102"/>
      <c r="D104" s="103">
        <v>17459.970715000003</v>
      </c>
      <c r="E104" s="104"/>
      <c r="F104" s="105">
        <f t="shared" si="14"/>
        <v>0.79054236815768897</v>
      </c>
      <c r="H104" s="1"/>
      <c r="I104" s="1"/>
    </row>
    <row r="105" spans="1:9" ht="14.1" customHeight="1">
      <c r="A105" s="100" t="s">
        <v>76</v>
      </c>
      <c r="B105" s="101">
        <v>2041.557352</v>
      </c>
      <c r="C105" s="102"/>
      <c r="D105" s="103">
        <v>7550.4463270000006</v>
      </c>
      <c r="E105" s="104"/>
      <c r="F105" s="105">
        <f t="shared" si="14"/>
        <v>0.27038896292786002</v>
      </c>
      <c r="I105" s="10"/>
    </row>
    <row r="106" spans="1:9" ht="14.1" customHeight="1">
      <c r="A106" s="106" t="s">
        <v>77</v>
      </c>
      <c r="B106" s="107">
        <v>1054.0577409999999</v>
      </c>
      <c r="C106" s="108"/>
      <c r="D106" s="107">
        <v>39796.646790000006</v>
      </c>
      <c r="E106" s="108"/>
      <c r="F106" s="109">
        <f t="shared" si="14"/>
        <v>2.6486094332572277E-2</v>
      </c>
      <c r="I106" s="10"/>
    </row>
    <row r="107" spans="1:9" ht="14.1" customHeight="1">
      <c r="I107" s="10"/>
    </row>
    <row r="108" spans="1:9" ht="14.1" customHeight="1">
      <c r="I108" s="10"/>
    </row>
    <row r="109" spans="1:9" ht="14.1" customHeight="1">
      <c r="I109" s="10"/>
    </row>
    <row r="110" spans="1:9" ht="14.1" customHeight="1">
      <c r="I110" s="10"/>
    </row>
    <row r="111" spans="1:9" ht="14.1" customHeight="1">
      <c r="I111" s="10"/>
    </row>
    <row r="112" spans="1:9" ht="14.1" customHeight="1">
      <c r="I112" s="10"/>
    </row>
    <row r="113" spans="1:9" ht="14.1" customHeight="1">
      <c r="A113" s="314" t="s">
        <v>78</v>
      </c>
      <c r="B113" s="316" t="s">
        <v>17</v>
      </c>
      <c r="C113" s="293" t="s">
        <v>18</v>
      </c>
      <c r="D113" s="295" t="s">
        <v>19</v>
      </c>
      <c r="E113" s="316" t="s">
        <v>17</v>
      </c>
      <c r="F113" s="293" t="s">
        <v>18</v>
      </c>
      <c r="G113" s="295" t="s">
        <v>19</v>
      </c>
      <c r="I113" s="10"/>
    </row>
    <row r="114" spans="1:9" ht="27.6" customHeight="1">
      <c r="A114" s="315"/>
      <c r="B114" s="317"/>
      <c r="C114" s="318"/>
      <c r="D114" s="296"/>
      <c r="E114" s="319"/>
      <c r="F114" s="294"/>
      <c r="G114" s="296"/>
      <c r="H114" s="1"/>
      <c r="I114" s="1"/>
    </row>
    <row r="115" spans="1:9" ht="14.1" customHeight="1">
      <c r="A115" s="110" t="s">
        <v>79</v>
      </c>
      <c r="B115" s="111">
        <f>SUM(B116:B122)</f>
        <v>22143.258158999997</v>
      </c>
      <c r="C115" s="111">
        <f t="shared" ref="C115:D115" si="15">SUM(C116:C122)</f>
        <v>25861.674180999998</v>
      </c>
      <c r="D115" s="111">
        <f t="shared" si="15"/>
        <v>48004.932339999999</v>
      </c>
      <c r="E115" s="112"/>
      <c r="F115" s="113"/>
      <c r="G115" s="113"/>
      <c r="H115" s="1"/>
      <c r="I115" s="1"/>
    </row>
    <row r="116" spans="1:9" ht="14.1" customHeight="1">
      <c r="A116" s="69" t="s">
        <v>80</v>
      </c>
      <c r="B116" s="114">
        <v>2968.8008040000004</v>
      </c>
      <c r="C116" s="115">
        <v>3349.871314</v>
      </c>
      <c r="D116" s="116">
        <f t="shared" ref="D116:D122" si="16">SUM(B116:C116)</f>
        <v>6318.6721180000004</v>
      </c>
      <c r="E116" s="117">
        <f>B116/$B$115</f>
        <v>0.13407244691284731</v>
      </c>
      <c r="F116" s="117">
        <f>C116/$C$115</f>
        <v>0.12953033475539943</v>
      </c>
      <c r="G116" s="117">
        <f>D116/$D$115</f>
        <v>0.13162547700822361</v>
      </c>
      <c r="H116" s="1"/>
      <c r="I116" s="1"/>
    </row>
    <row r="117" spans="1:9" ht="14.1" customHeight="1">
      <c r="A117" s="69" t="s">
        <v>81</v>
      </c>
      <c r="B117" s="114">
        <v>804.24473900000021</v>
      </c>
      <c r="C117" s="115">
        <v>1634.9618969999997</v>
      </c>
      <c r="D117" s="118">
        <f t="shared" si="16"/>
        <v>2439.2066359999999</v>
      </c>
      <c r="E117" s="117">
        <f t="shared" ref="E117:E122" si="17">B117/$B$115</f>
        <v>3.6320072377114009E-2</v>
      </c>
      <c r="F117" s="117">
        <f t="shared" ref="F117:F122" si="18">C117/$C$115</f>
        <v>6.3219491729625543E-2</v>
      </c>
      <c r="G117" s="117">
        <f t="shared" ref="G117:G122" si="19">D117/$D$115</f>
        <v>5.0811583666529547E-2</v>
      </c>
      <c r="H117" s="1"/>
      <c r="I117" s="1"/>
    </row>
    <row r="118" spans="1:9" ht="14.1" customHeight="1">
      <c r="A118" s="69" t="s">
        <v>82</v>
      </c>
      <c r="B118" s="114">
        <v>947.22293799999989</v>
      </c>
      <c r="C118" s="115">
        <v>1670.5407200000004</v>
      </c>
      <c r="D118" s="118">
        <f t="shared" si="16"/>
        <v>2617.7636580000003</v>
      </c>
      <c r="E118" s="117">
        <f t="shared" si="17"/>
        <v>4.2777035393728034E-2</v>
      </c>
      <c r="F118" s="117">
        <f t="shared" si="18"/>
        <v>6.4595227219562984E-2</v>
      </c>
      <c r="G118" s="117">
        <f t="shared" si="19"/>
        <v>5.4531139414162967E-2</v>
      </c>
      <c r="H118" s="1"/>
      <c r="I118" s="1"/>
    </row>
    <row r="119" spans="1:9" ht="14.1" customHeight="1">
      <c r="A119" s="69" t="s">
        <v>83</v>
      </c>
      <c r="B119" s="114">
        <v>2957.7862059999989</v>
      </c>
      <c r="C119" s="115">
        <v>2601.5643119999995</v>
      </c>
      <c r="D119" s="118">
        <f t="shared" si="16"/>
        <v>5559.3505179999984</v>
      </c>
      <c r="E119" s="117">
        <f t="shared" si="17"/>
        <v>0.13357502246334169</v>
      </c>
      <c r="F119" s="117">
        <f t="shared" si="18"/>
        <v>0.10059535565223815</v>
      </c>
      <c r="G119" s="117">
        <f t="shared" si="19"/>
        <v>0.11580790237605819</v>
      </c>
      <c r="H119" s="1"/>
      <c r="I119" s="1"/>
    </row>
    <row r="120" spans="1:9" ht="14.1" customHeight="1">
      <c r="A120" s="69" t="s">
        <v>84</v>
      </c>
      <c r="B120" s="114">
        <v>4072.3284149999999</v>
      </c>
      <c r="C120" s="115">
        <v>4735.6422270000012</v>
      </c>
      <c r="D120" s="118">
        <f t="shared" si="16"/>
        <v>8807.9706420000002</v>
      </c>
      <c r="E120" s="117">
        <f t="shared" si="17"/>
        <v>0.18390827518509628</v>
      </c>
      <c r="F120" s="117">
        <f t="shared" si="18"/>
        <v>0.18311429468395257</v>
      </c>
      <c r="G120" s="117">
        <f t="shared" si="19"/>
        <v>0.18348053445043144</v>
      </c>
      <c r="H120" s="1"/>
      <c r="I120" s="1"/>
    </row>
    <row r="121" spans="1:9" ht="14.1" customHeight="1">
      <c r="A121" s="69" t="s">
        <v>85</v>
      </c>
      <c r="B121" s="114">
        <v>2940.2836419999999</v>
      </c>
      <c r="C121" s="115">
        <v>4198.9226199999994</v>
      </c>
      <c r="D121" s="118">
        <f t="shared" si="16"/>
        <v>7139.2062619999997</v>
      </c>
      <c r="E121" s="117">
        <f t="shared" si="17"/>
        <v>0.13278459840404919</v>
      </c>
      <c r="F121" s="117">
        <f t="shared" si="18"/>
        <v>0.16236081974479655</v>
      </c>
      <c r="G121" s="117">
        <f t="shared" si="19"/>
        <v>0.14871818194505135</v>
      </c>
      <c r="H121" s="1"/>
      <c r="I121" s="1"/>
    </row>
    <row r="122" spans="1:9" ht="14.1" customHeight="1">
      <c r="A122" s="88" t="s">
        <v>86</v>
      </c>
      <c r="B122" s="119">
        <v>7452.591414999999</v>
      </c>
      <c r="C122" s="120">
        <v>7670.1710909999993</v>
      </c>
      <c r="D122" s="121">
        <f t="shared" si="16"/>
        <v>15122.762505999999</v>
      </c>
      <c r="E122" s="117">
        <f t="shared" si="17"/>
        <v>0.33656254926382351</v>
      </c>
      <c r="F122" s="117">
        <f t="shared" si="18"/>
        <v>0.29658447621442485</v>
      </c>
      <c r="G122" s="117">
        <f t="shared" si="19"/>
        <v>0.31502518113954286</v>
      </c>
      <c r="H122" s="1"/>
      <c r="I122" s="1"/>
    </row>
    <row r="123" spans="1:9" ht="14.1" customHeight="1">
      <c r="I123" s="10"/>
    </row>
    <row r="124" spans="1:9" ht="14.1" customHeight="1">
      <c r="I124" s="10"/>
    </row>
    <row r="125" spans="1:9" ht="14.1" customHeight="1">
      <c r="I125" s="10"/>
    </row>
    <row r="126" spans="1:9" ht="14.1" customHeight="1">
      <c r="I126" s="10"/>
    </row>
    <row r="127" spans="1:9" ht="14.1" customHeight="1">
      <c r="I127" s="10"/>
    </row>
    <row r="128" spans="1:9" ht="14.1" customHeight="1">
      <c r="I128" s="10"/>
    </row>
    <row r="129" spans="1:22" ht="14.1" customHeight="1">
      <c r="I129" s="10"/>
    </row>
    <row r="130" spans="1:22" ht="21.4" customHeight="1">
      <c r="A130" s="90" t="s">
        <v>87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</row>
    <row r="131" spans="1:22" ht="14.1" customHeight="1">
      <c r="A131" s="22"/>
      <c r="B131" s="22"/>
      <c r="C131" s="22"/>
      <c r="D131" s="22"/>
      <c r="E131" s="22"/>
      <c r="F131" s="22"/>
      <c r="G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</row>
    <row r="132" spans="1:22" ht="28.15" customHeight="1">
      <c r="A132" s="297" t="s">
        <v>88</v>
      </c>
      <c r="B132" s="298"/>
      <c r="C132" s="299"/>
      <c r="I132" s="22"/>
    </row>
    <row r="133" spans="1:22">
      <c r="A133" s="94" t="s">
        <v>89</v>
      </c>
      <c r="B133" s="26">
        <v>18156.418486999995</v>
      </c>
      <c r="C133" s="27">
        <f>B133/SUM($B$133:$B$140)</f>
        <v>0.64140476106199329</v>
      </c>
      <c r="I133" s="22"/>
    </row>
    <row r="134" spans="1:22">
      <c r="A134" s="100" t="s">
        <v>90</v>
      </c>
      <c r="B134" s="28">
        <v>4082.5206410000001</v>
      </c>
      <c r="C134" s="29">
        <f t="shared" ref="C134:C140" si="20">B134/SUM($B$133:$B$140)</f>
        <v>0.14422162488412255</v>
      </c>
      <c r="I134" s="22"/>
    </row>
    <row r="135" spans="1:22">
      <c r="A135" s="100" t="s">
        <v>91</v>
      </c>
      <c r="B135" s="28">
        <v>424.38068500000008</v>
      </c>
      <c r="C135" s="29">
        <f t="shared" si="20"/>
        <v>1.4991932029802315E-2</v>
      </c>
      <c r="I135" s="22"/>
    </row>
    <row r="136" spans="1:22">
      <c r="A136" s="100" t="s">
        <v>92</v>
      </c>
      <c r="B136" s="28">
        <v>489.22014100000001</v>
      </c>
      <c r="C136" s="29">
        <f t="shared" si="20"/>
        <v>1.7282490369424572E-2</v>
      </c>
      <c r="I136" s="22"/>
    </row>
    <row r="137" spans="1:22">
      <c r="A137" s="100" t="s">
        <v>93</v>
      </c>
      <c r="B137" s="28">
        <v>967.10799999999995</v>
      </c>
      <c r="C137" s="29">
        <f t="shared" si="20"/>
        <v>3.4164649603405144E-2</v>
      </c>
      <c r="I137" s="22"/>
    </row>
    <row r="138" spans="1:22">
      <c r="A138" s="100" t="s">
        <v>94</v>
      </c>
      <c r="B138" s="122">
        <v>2514.762401</v>
      </c>
      <c r="C138" s="123">
        <f t="shared" si="20"/>
        <v>8.8838036978272153E-2</v>
      </c>
      <c r="I138" s="22"/>
    </row>
    <row r="139" spans="1:22">
      <c r="A139" s="100" t="s">
        <v>95</v>
      </c>
      <c r="B139" s="122">
        <v>1602.3194590000001</v>
      </c>
      <c r="C139" s="123">
        <f t="shared" si="20"/>
        <v>5.6604518698483208E-2</v>
      </c>
      <c r="E139" s="124"/>
      <c r="I139" s="22"/>
    </row>
    <row r="140" spans="1:22">
      <c r="A140" s="106" t="s">
        <v>96</v>
      </c>
      <c r="B140" s="125">
        <v>70.541333999999992</v>
      </c>
      <c r="C140" s="126">
        <f t="shared" si="20"/>
        <v>2.4919863744967156E-3</v>
      </c>
      <c r="I140" s="22"/>
    </row>
    <row r="141" spans="1:22">
      <c r="A141" s="82"/>
      <c r="B141" s="48"/>
      <c r="C141" s="19"/>
      <c r="I141" s="22"/>
    </row>
    <row r="142" spans="1:22" ht="22.15" customHeight="1">
      <c r="A142" s="82"/>
      <c r="B142" s="48"/>
      <c r="C142" s="19"/>
      <c r="D142" s="10"/>
      <c r="E142" s="10"/>
      <c r="F142" s="10"/>
      <c r="G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</row>
    <row r="143" spans="1:22" ht="13.9" customHeight="1">
      <c r="A143" s="82"/>
      <c r="B143" s="48"/>
      <c r="C143" s="19"/>
      <c r="D143" s="10"/>
      <c r="E143" s="10"/>
      <c r="F143" s="10"/>
      <c r="G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</row>
    <row r="144" spans="1:22" ht="13.9" customHeight="1">
      <c r="A144" s="300" t="s">
        <v>97</v>
      </c>
      <c r="B144" s="302" t="s">
        <v>98</v>
      </c>
      <c r="C144" s="302" t="s">
        <v>99</v>
      </c>
      <c r="D144" s="302" t="s">
        <v>37</v>
      </c>
      <c r="F144" s="10"/>
      <c r="H144" s="4"/>
      <c r="I144" s="78"/>
      <c r="J144" s="78"/>
      <c r="K144" s="4"/>
      <c r="L144" s="4"/>
      <c r="M144" s="4"/>
      <c r="N144" s="4"/>
      <c r="O144" s="4"/>
      <c r="P144" s="4"/>
      <c r="Q144" s="4"/>
    </row>
    <row r="145" spans="1:10">
      <c r="A145" s="301"/>
      <c r="B145" s="303"/>
      <c r="C145" s="303"/>
      <c r="D145" s="303"/>
      <c r="F145" s="10"/>
      <c r="H145" s="1"/>
      <c r="I145" s="22"/>
      <c r="J145" s="22"/>
    </row>
    <row r="146" spans="1:10" ht="13.9" customHeight="1">
      <c r="A146" s="127" t="s">
        <v>55</v>
      </c>
      <c r="B146" s="128">
        <v>5908.8368170000012</v>
      </c>
      <c r="C146" s="129">
        <v>1781.9811019999997</v>
      </c>
      <c r="D146" s="130">
        <f>C146/B146</f>
        <v>0.30157900060349546</v>
      </c>
      <c r="H146" s="1"/>
      <c r="I146" s="22"/>
      <c r="J146" s="22"/>
    </row>
    <row r="147" spans="1:10" ht="13.9" customHeight="1">
      <c r="A147" s="69" t="s">
        <v>57</v>
      </c>
      <c r="B147" s="131">
        <v>24963.356887000005</v>
      </c>
      <c r="C147" s="132">
        <v>4375.7347110000001</v>
      </c>
      <c r="D147" s="133">
        <f>C147/B147</f>
        <v>0.17528630988241495</v>
      </c>
      <c r="I147" s="22"/>
    </row>
    <row r="148" spans="1:10" ht="13.9" customHeight="1">
      <c r="A148" s="69" t="s">
        <v>100</v>
      </c>
      <c r="B148" s="131">
        <v>3699.9464319999993</v>
      </c>
      <c r="C148" s="132">
        <v>384.73912900000005</v>
      </c>
      <c r="D148" s="133">
        <f>C148/B148</f>
        <v>0.10398505385712571</v>
      </c>
      <c r="I148" s="22"/>
    </row>
    <row r="149" spans="1:10" ht="13.9" customHeight="1">
      <c r="A149" s="88" t="s">
        <v>19</v>
      </c>
      <c r="B149" s="134">
        <v>34572.140132</v>
      </c>
      <c r="C149" s="135">
        <v>6542.4549400000005</v>
      </c>
      <c r="D149" s="136">
        <f>C149/B149</f>
        <v>0.1892406693661495</v>
      </c>
      <c r="E149" s="137">
        <f>1-D149</f>
        <v>0.81075933063385053</v>
      </c>
      <c r="H149" s="10"/>
      <c r="I149" s="10"/>
      <c r="J149" s="10"/>
    </row>
    <row r="150" spans="1:10" ht="13.9" customHeight="1">
      <c r="A150" s="82"/>
      <c r="B150" s="48"/>
      <c r="C150" s="19"/>
      <c r="H150" s="10"/>
      <c r="I150" s="10"/>
      <c r="J150" s="10"/>
    </row>
    <row r="151" spans="1:10" ht="13.9" customHeight="1">
      <c r="A151" s="82"/>
      <c r="B151" s="48"/>
      <c r="C151" s="19"/>
      <c r="H151" s="10"/>
      <c r="I151" s="10"/>
      <c r="J151" s="10"/>
    </row>
    <row r="152" spans="1:10" ht="13.9" customHeight="1">
      <c r="A152" s="82"/>
      <c r="B152" s="48"/>
      <c r="C152" s="19"/>
      <c r="H152" s="10"/>
      <c r="I152" s="10"/>
      <c r="J152" s="10"/>
    </row>
    <row r="153" spans="1:10" ht="13.9" customHeight="1">
      <c r="A153" s="10"/>
      <c r="H153" s="10"/>
      <c r="I153" s="10"/>
      <c r="J153" s="10"/>
    </row>
    <row r="154" spans="1:10" ht="13.9" customHeight="1">
      <c r="A154" s="342"/>
      <c r="B154" s="344"/>
      <c r="C154" s="344"/>
      <c r="D154" s="344"/>
      <c r="E154" s="5"/>
      <c r="F154" s="345"/>
      <c r="G154" s="345"/>
      <c r="H154" s="336"/>
      <c r="I154" s="336"/>
      <c r="J154" s="337"/>
    </row>
    <row r="155" spans="1:10" ht="13.9" customHeight="1">
      <c r="A155" s="343"/>
      <c r="B155" s="344"/>
      <c r="C155" s="344"/>
      <c r="D155" s="344"/>
      <c r="E155" s="5"/>
      <c r="F155" s="345"/>
      <c r="G155" s="345"/>
      <c r="H155" s="336"/>
      <c r="I155" s="336"/>
      <c r="J155" s="337"/>
    </row>
    <row r="156" spans="1:10" ht="13.9" customHeight="1">
      <c r="A156" s="82"/>
      <c r="B156" s="138"/>
      <c r="C156" s="138"/>
      <c r="D156" s="139"/>
      <c r="E156" s="5"/>
      <c r="F156" s="82"/>
      <c r="G156" s="82"/>
      <c r="H156" s="140"/>
      <c r="I156" s="140"/>
      <c r="J156" s="141"/>
    </row>
    <row r="157" spans="1:10" ht="13.9" customHeight="1">
      <c r="A157" s="82"/>
      <c r="B157" s="138"/>
      <c r="C157" s="138"/>
      <c r="D157" s="139"/>
      <c r="E157" s="5"/>
      <c r="F157" s="82"/>
      <c r="G157" s="82"/>
      <c r="H157" s="140"/>
      <c r="I157" s="140"/>
      <c r="J157" s="141"/>
    </row>
    <row r="158" spans="1:10" ht="13.9" customHeight="1">
      <c r="A158" s="82"/>
      <c r="B158" s="138"/>
      <c r="C158" s="138"/>
      <c r="D158" s="139"/>
      <c r="E158" s="5"/>
      <c r="F158" s="338"/>
      <c r="G158" s="338"/>
      <c r="H158" s="142"/>
      <c r="I158" s="140"/>
      <c r="J158" s="141"/>
    </row>
    <row r="159" spans="1:10" ht="13.9" customHeight="1">
      <c r="A159" s="82"/>
      <c r="B159" s="142"/>
      <c r="C159" s="138"/>
      <c r="D159" s="139"/>
      <c r="E159" s="141"/>
      <c r="F159" s="5"/>
      <c r="G159" s="5"/>
      <c r="H159" s="5"/>
      <c r="I159" s="5"/>
      <c r="J159" s="5"/>
    </row>
    <row r="160" spans="1:10" ht="13.9" customHeight="1">
      <c r="A160" s="82"/>
      <c r="B160" s="143"/>
      <c r="C160" s="143"/>
      <c r="D160" s="139"/>
      <c r="E160" s="5"/>
      <c r="F160" s="5"/>
      <c r="G160" s="5"/>
      <c r="H160" s="5"/>
      <c r="I160" s="5"/>
      <c r="J160" s="5"/>
    </row>
    <row r="161" spans="1:22" ht="13.9" customHeight="1">
      <c r="A161" s="82"/>
      <c r="B161" s="143"/>
      <c r="C161" s="47"/>
      <c r="D161" s="144"/>
      <c r="I161" s="22"/>
    </row>
    <row r="162" spans="1:22" ht="13.9" customHeight="1">
      <c r="A162" s="82"/>
      <c r="B162" s="143"/>
      <c r="C162" s="47"/>
      <c r="D162" s="144"/>
      <c r="I162" s="22"/>
    </row>
    <row r="163" spans="1:22" ht="13.9" customHeight="1">
      <c r="A163" s="82"/>
      <c r="B163" s="143"/>
      <c r="C163" s="47"/>
      <c r="D163" s="144"/>
      <c r="I163" s="22"/>
    </row>
    <row r="164" spans="1:22" ht="21.4" customHeight="1">
      <c r="A164" s="90" t="s">
        <v>101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  <c r="O164" s="91"/>
      <c r="P164" s="91"/>
      <c r="Q164" s="91"/>
      <c r="R164" s="91"/>
      <c r="S164" s="91"/>
      <c r="T164" s="91"/>
      <c r="U164" s="91"/>
      <c r="V164" s="91"/>
    </row>
    <row r="165" spans="1:22" ht="37.9" customHeight="1">
      <c r="A165" s="145"/>
      <c r="B165" s="143"/>
      <c r="C165" s="47"/>
      <c r="D165" s="144"/>
      <c r="I165" s="22"/>
    </row>
    <row r="166" spans="1:22" ht="13.9" customHeight="1">
      <c r="A166" s="145"/>
      <c r="B166" s="143"/>
      <c r="C166" s="47"/>
      <c r="D166" s="144"/>
      <c r="I166" s="22"/>
    </row>
    <row r="167" spans="1:22" ht="13.9" customHeight="1">
      <c r="A167" s="146" t="s">
        <v>102</v>
      </c>
      <c r="B167" s="147"/>
      <c r="C167" s="148"/>
      <c r="D167" s="144"/>
      <c r="I167" s="22"/>
    </row>
    <row r="168" spans="1:22" ht="13.9" customHeight="1">
      <c r="A168" s="339" t="s">
        <v>103</v>
      </c>
      <c r="B168" s="149" t="s">
        <v>17</v>
      </c>
      <c r="C168" s="36">
        <v>643</v>
      </c>
      <c r="D168" s="144"/>
      <c r="I168" s="22"/>
    </row>
    <row r="169" spans="1:22" ht="13.9" customHeight="1">
      <c r="A169" s="277"/>
      <c r="B169" s="150" t="s">
        <v>104</v>
      </c>
      <c r="C169" s="38">
        <v>700</v>
      </c>
      <c r="D169" s="144"/>
      <c r="I169" s="22"/>
    </row>
    <row r="170" spans="1:22" ht="13.9" customHeight="1">
      <c r="A170" s="277" t="s">
        <v>105</v>
      </c>
      <c r="B170" s="150" t="s">
        <v>17</v>
      </c>
      <c r="C170" s="38">
        <v>3429</v>
      </c>
      <c r="D170" s="144"/>
      <c r="I170" s="22"/>
    </row>
    <row r="171" spans="1:22" ht="13.9" customHeight="1">
      <c r="A171" s="340"/>
      <c r="B171" s="150" t="s">
        <v>104</v>
      </c>
      <c r="C171" s="38">
        <v>2769</v>
      </c>
      <c r="D171" s="144"/>
      <c r="I171" s="22"/>
    </row>
    <row r="172" spans="1:22" ht="13.9" customHeight="1">
      <c r="A172" s="277" t="s">
        <v>106</v>
      </c>
      <c r="B172" s="150" t="s">
        <v>17</v>
      </c>
      <c r="C172" s="38">
        <v>548</v>
      </c>
      <c r="D172" s="144"/>
      <c r="I172" s="22"/>
    </row>
    <row r="173" spans="1:22" ht="13.9" customHeight="1">
      <c r="A173" s="341"/>
      <c r="B173" s="151" t="s">
        <v>104</v>
      </c>
      <c r="C173" s="43">
        <v>500</v>
      </c>
      <c r="D173" s="144"/>
      <c r="I173" s="22"/>
    </row>
    <row r="174" spans="1:22" ht="13.9" customHeight="1">
      <c r="A174" s="152"/>
      <c r="B174" s="153" t="s">
        <v>26</v>
      </c>
      <c r="C174" s="154">
        <f>SUM(C168:C173)</f>
        <v>8589</v>
      </c>
      <c r="D174" s="144"/>
      <c r="I174" s="22"/>
    </row>
    <row r="175" spans="1:22" ht="13.9" customHeight="1">
      <c r="A175" s="152"/>
      <c r="B175" s="83"/>
      <c r="C175" s="47"/>
      <c r="D175" s="144"/>
      <c r="I175" s="22"/>
    </row>
    <row r="176" spans="1:22" ht="13.9" customHeight="1">
      <c r="A176" s="152"/>
      <c r="B176" s="83"/>
      <c r="C176" s="47"/>
      <c r="D176" s="144"/>
      <c r="I176" s="22"/>
    </row>
    <row r="177" spans="1:9" ht="13.9" customHeight="1">
      <c r="A177" s="145"/>
      <c r="B177" s="143"/>
      <c r="C177" s="47"/>
      <c r="D177" s="144"/>
      <c r="I177" s="22"/>
    </row>
    <row r="178" spans="1:9" ht="13.9" customHeight="1">
      <c r="A178" s="146" t="s">
        <v>107</v>
      </c>
      <c r="B178" s="147"/>
      <c r="C178" s="148"/>
      <c r="D178" s="144"/>
      <c r="I178" s="22"/>
    </row>
    <row r="179" spans="1:9" ht="13.9" customHeight="1">
      <c r="A179" s="69" t="s">
        <v>108</v>
      </c>
      <c r="B179" s="155"/>
      <c r="C179" s="36">
        <v>543</v>
      </c>
      <c r="D179" s="144"/>
      <c r="I179" s="22"/>
    </row>
    <row r="180" spans="1:9" ht="13.9" customHeight="1">
      <c r="A180" s="69" t="s">
        <v>109</v>
      </c>
      <c r="B180" s="155"/>
      <c r="C180" s="38">
        <v>411</v>
      </c>
      <c r="D180" s="144"/>
      <c r="I180" s="22"/>
    </row>
    <row r="181" spans="1:9" ht="13.9" customHeight="1">
      <c r="A181" s="69" t="s">
        <v>110</v>
      </c>
      <c r="B181" s="155"/>
      <c r="C181" s="38">
        <v>1903</v>
      </c>
      <c r="D181" s="144"/>
      <c r="I181" s="22"/>
    </row>
    <row r="182" spans="1:9" ht="13.9" customHeight="1">
      <c r="A182" s="69" t="s">
        <v>111</v>
      </c>
      <c r="B182" s="155"/>
      <c r="C182" s="38">
        <v>1935</v>
      </c>
      <c r="D182" s="144"/>
      <c r="I182" s="22"/>
    </row>
    <row r="183" spans="1:9" ht="13.9" customHeight="1">
      <c r="A183" s="88" t="s">
        <v>112</v>
      </c>
      <c r="B183" s="156"/>
      <c r="C183" s="43">
        <v>3772</v>
      </c>
      <c r="D183" s="144"/>
      <c r="I183" s="22"/>
    </row>
    <row r="184" spans="1:9" ht="13.9" customHeight="1">
      <c r="A184" s="145"/>
      <c r="B184" s="143"/>
      <c r="C184" s="47"/>
      <c r="D184" s="144"/>
      <c r="I184" s="22"/>
    </row>
    <row r="185" spans="1:9" ht="13.9" customHeight="1">
      <c r="A185" s="146" t="s">
        <v>113</v>
      </c>
      <c r="B185" s="157"/>
      <c r="C185" s="157"/>
      <c r="D185" s="158"/>
      <c r="I185" s="22"/>
    </row>
    <row r="186" spans="1:9" ht="13.9" customHeight="1">
      <c r="A186" s="127" t="s">
        <v>114</v>
      </c>
      <c r="B186" s="159"/>
      <c r="C186" s="160"/>
      <c r="D186" s="38">
        <v>419</v>
      </c>
      <c r="I186" s="22"/>
    </row>
    <row r="187" spans="1:9" ht="13.9" customHeight="1">
      <c r="A187" s="69" t="s">
        <v>115</v>
      </c>
      <c r="B187" s="161"/>
      <c r="C187" s="155"/>
      <c r="D187" s="38">
        <v>675</v>
      </c>
      <c r="I187" s="22"/>
    </row>
    <row r="188" spans="1:9" ht="13.9" customHeight="1">
      <c r="A188" s="69" t="s">
        <v>116</v>
      </c>
      <c r="B188" s="161"/>
      <c r="C188" s="155"/>
      <c r="D188" s="38">
        <v>1447</v>
      </c>
      <c r="I188" s="22"/>
    </row>
    <row r="189" spans="1:9" ht="13.9" customHeight="1">
      <c r="A189" s="69" t="s">
        <v>117</v>
      </c>
      <c r="B189" s="161"/>
      <c r="C189" s="155"/>
      <c r="D189" s="38">
        <v>4041</v>
      </c>
      <c r="I189" s="22"/>
    </row>
    <row r="190" spans="1:9" ht="13.9" customHeight="1">
      <c r="A190" s="88" t="s">
        <v>118</v>
      </c>
      <c r="B190" s="162"/>
      <c r="C190" s="156"/>
      <c r="D190" s="43">
        <v>1953</v>
      </c>
      <c r="I190" s="22"/>
    </row>
    <row r="191" spans="1:9" ht="13.9" customHeight="1">
      <c r="I191" s="22"/>
    </row>
    <row r="192" spans="1:9" ht="13.9" customHeight="1">
      <c r="I192" s="22"/>
    </row>
    <row r="193" spans="1:22" ht="13.9" customHeight="1">
      <c r="I193" s="22"/>
    </row>
    <row r="194" spans="1:22" ht="13.9" customHeight="1">
      <c r="I194" s="22"/>
    </row>
    <row r="195" spans="1:22" ht="13.9" customHeight="1">
      <c r="I195" s="22"/>
    </row>
    <row r="196" spans="1:22" ht="13.9" customHeight="1">
      <c r="I196" s="22"/>
    </row>
    <row r="197" spans="1:22" ht="13.9" customHeight="1">
      <c r="A197" s="145"/>
      <c r="B197" s="143"/>
      <c r="C197" s="47"/>
      <c r="D197" s="144"/>
      <c r="I197" s="22"/>
    </row>
    <row r="198" spans="1:22" ht="20.100000000000001" customHeight="1">
      <c r="A198" s="163" t="s">
        <v>119</v>
      </c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91"/>
    </row>
    <row r="199" spans="1:22" ht="20.45" customHeight="1">
      <c r="I199" s="22"/>
    </row>
    <row r="200" spans="1:22" ht="14.45" customHeight="1">
      <c r="A200" s="320"/>
      <c r="B200" s="321"/>
      <c r="C200" s="321"/>
      <c r="D200" s="321"/>
      <c r="E200" s="321"/>
      <c r="F200" s="321"/>
      <c r="G200" s="322"/>
      <c r="H200" s="164"/>
      <c r="I200" s="22"/>
    </row>
    <row r="201" spans="1:22" ht="13.9" customHeight="1">
      <c r="A201" s="146" t="s">
        <v>120</v>
      </c>
      <c r="B201" s="165"/>
      <c r="C201" s="165"/>
      <c r="D201" s="165"/>
      <c r="E201" s="165"/>
      <c r="F201" s="165"/>
      <c r="G201" s="166"/>
      <c r="H201" s="1"/>
      <c r="I201" s="1"/>
    </row>
    <row r="202" spans="1:22" ht="13.9" customHeight="1">
      <c r="A202" s="323" t="s">
        <v>121</v>
      </c>
      <c r="B202" s="324"/>
      <c r="C202" s="324"/>
      <c r="D202" s="324"/>
      <c r="E202" s="324"/>
      <c r="F202" s="325"/>
      <c r="G202" s="36">
        <v>6473</v>
      </c>
      <c r="H202" s="1"/>
      <c r="I202" s="1"/>
    </row>
    <row r="203" spans="1:22" ht="14.45" customHeight="1">
      <c r="A203" s="326" t="s">
        <v>122</v>
      </c>
      <c r="B203" s="327"/>
      <c r="C203" s="327"/>
      <c r="D203" s="327"/>
      <c r="E203" s="327"/>
      <c r="F203" s="328"/>
      <c r="G203" s="43">
        <v>4170</v>
      </c>
      <c r="H203" s="1"/>
      <c r="I203" s="1"/>
    </row>
    <row r="204" spans="1:22">
      <c r="A204" s="82"/>
      <c r="B204" s="167"/>
      <c r="C204" s="167"/>
      <c r="D204" s="167"/>
      <c r="E204" s="167"/>
      <c r="F204" s="167"/>
      <c r="G204" s="167"/>
      <c r="H204" s="168"/>
      <c r="I204" s="22"/>
    </row>
    <row r="205" spans="1:22" ht="14.45" customHeight="1">
      <c r="A205" s="82"/>
      <c r="B205" s="167"/>
      <c r="C205" s="167"/>
      <c r="D205" s="167"/>
      <c r="E205" s="167"/>
      <c r="F205" s="167"/>
      <c r="G205" s="167"/>
      <c r="H205" s="167"/>
      <c r="I205" s="22"/>
    </row>
    <row r="206" spans="1:22">
      <c r="I206" s="22"/>
    </row>
    <row r="207" spans="1:22">
      <c r="A207" s="329"/>
      <c r="B207" s="330"/>
      <c r="C207" s="331"/>
      <c r="H207" s="1"/>
      <c r="I207" s="22"/>
      <c r="J207" s="22"/>
    </row>
    <row r="208" spans="1:22" ht="15" customHeight="1">
      <c r="A208" s="306" t="s">
        <v>123</v>
      </c>
      <c r="B208" s="333" t="s">
        <v>124</v>
      </c>
      <c r="C208" s="333" t="s">
        <v>125</v>
      </c>
      <c r="H208" s="1"/>
      <c r="I208" s="22"/>
      <c r="J208" s="22"/>
    </row>
    <row r="209" spans="1:18">
      <c r="A209" s="332"/>
      <c r="B209" s="334"/>
      <c r="C209" s="334"/>
      <c r="H209" s="1"/>
      <c r="I209" s="22"/>
      <c r="J209" s="22"/>
    </row>
    <row r="210" spans="1:18">
      <c r="A210" s="332"/>
      <c r="B210" s="334"/>
      <c r="C210" s="334"/>
      <c r="D210" s="22"/>
      <c r="E210" s="22"/>
      <c r="H210" s="1"/>
      <c r="I210" s="1"/>
    </row>
    <row r="211" spans="1:18">
      <c r="A211" s="332"/>
      <c r="B211" s="335"/>
      <c r="C211" s="335"/>
      <c r="H211" s="1"/>
      <c r="I211" s="1"/>
    </row>
    <row r="212" spans="1:18">
      <c r="A212" s="307"/>
      <c r="B212" s="169">
        <v>56201</v>
      </c>
      <c r="C212" s="170">
        <v>6278</v>
      </c>
      <c r="D212" s="171">
        <f>C212/B212</f>
        <v>0.11170619739862279</v>
      </c>
      <c r="E212" s="172">
        <f>1-D212</f>
        <v>0.88829380260137725</v>
      </c>
      <c r="H212" s="1"/>
      <c r="I212" s="1"/>
    </row>
    <row r="213" spans="1:18">
      <c r="A213" s="173"/>
      <c r="B213" s="174"/>
      <c r="C213" s="174"/>
      <c r="D213" s="175"/>
      <c r="H213" s="1"/>
      <c r="I213" s="1"/>
    </row>
    <row r="214" spans="1:18">
      <c r="A214" s="329"/>
      <c r="B214" s="331"/>
      <c r="H214" s="1"/>
      <c r="I214" s="22"/>
      <c r="J214" s="22"/>
    </row>
    <row r="215" spans="1:18" ht="14.45" customHeight="1">
      <c r="A215" s="357" t="s">
        <v>126</v>
      </c>
      <c r="B215" s="358"/>
      <c r="H215" s="1"/>
      <c r="I215" s="22"/>
      <c r="J215" s="22"/>
    </row>
    <row r="216" spans="1:18">
      <c r="A216" s="176">
        <v>2007</v>
      </c>
      <c r="B216" s="177">
        <v>868</v>
      </c>
      <c r="H216" s="1"/>
      <c r="I216" s="22"/>
      <c r="J216" s="22"/>
    </row>
    <row r="217" spans="1:18">
      <c r="A217" s="176">
        <v>2008</v>
      </c>
      <c r="B217" s="177">
        <v>813</v>
      </c>
      <c r="H217" s="1"/>
      <c r="I217" s="22"/>
      <c r="J217" s="22"/>
    </row>
    <row r="218" spans="1:18">
      <c r="A218" s="176">
        <v>2009</v>
      </c>
      <c r="B218" s="177">
        <v>847</v>
      </c>
      <c r="H218" s="1"/>
      <c r="I218" s="22"/>
      <c r="J218" s="22"/>
    </row>
    <row r="219" spans="1:18">
      <c r="A219" s="176">
        <v>2010</v>
      </c>
      <c r="B219" s="177">
        <v>913</v>
      </c>
      <c r="H219" s="1"/>
      <c r="I219" s="22"/>
      <c r="J219" s="22"/>
    </row>
    <row r="220" spans="1:18">
      <c r="A220" s="176">
        <v>2011</v>
      </c>
      <c r="B220" s="177">
        <v>879</v>
      </c>
      <c r="H220" s="1"/>
      <c r="I220" s="22"/>
      <c r="J220" s="22"/>
    </row>
    <row r="221" spans="1:18">
      <c r="H221" s="1"/>
      <c r="I221" s="22"/>
      <c r="J221" s="22"/>
    </row>
    <row r="222" spans="1:18">
      <c r="A222" s="329"/>
      <c r="B222" s="330"/>
      <c r="C222" s="330"/>
      <c r="D222" s="330"/>
      <c r="E222" s="330"/>
      <c r="F222" s="331"/>
      <c r="H222" s="1"/>
      <c r="I222" s="22"/>
      <c r="J222" s="22"/>
    </row>
    <row r="223" spans="1:18" ht="14.45" customHeight="1">
      <c r="A223" s="359" t="s">
        <v>120</v>
      </c>
      <c r="B223" s="360"/>
      <c r="C223" s="360"/>
      <c r="D223" s="360"/>
      <c r="E223" s="361"/>
      <c r="F223" s="178"/>
      <c r="H223" s="1"/>
      <c r="I223" s="22"/>
      <c r="J223" s="22"/>
    </row>
    <row r="224" spans="1:18" ht="14.45" customHeight="1">
      <c r="A224" s="362" t="s">
        <v>127</v>
      </c>
      <c r="B224" s="363"/>
      <c r="C224" s="363"/>
      <c r="D224" s="363"/>
      <c r="E224" s="364"/>
      <c r="F224" s="128">
        <v>22283</v>
      </c>
      <c r="H224" s="1"/>
      <c r="I224" s="365"/>
      <c r="J224" s="365"/>
      <c r="K224" s="365"/>
      <c r="L224" s="365"/>
      <c r="M224" s="365"/>
      <c r="N224" s="365"/>
      <c r="O224" s="365"/>
      <c r="P224" s="365"/>
      <c r="Q224" s="365"/>
      <c r="R224" s="365"/>
    </row>
    <row r="225" spans="1:23" ht="14.45" customHeight="1">
      <c r="A225" s="346" t="s">
        <v>128</v>
      </c>
      <c r="B225" s="347"/>
      <c r="C225" s="347"/>
      <c r="D225" s="347"/>
      <c r="E225" s="348"/>
      <c r="F225" s="131">
        <v>3116</v>
      </c>
      <c r="H225" s="1"/>
      <c r="I225" s="349"/>
      <c r="J225" s="349"/>
      <c r="K225" s="349"/>
      <c r="L225" s="349"/>
      <c r="M225" s="349"/>
      <c r="N225" s="349"/>
      <c r="O225" s="349"/>
      <c r="P225" s="349"/>
      <c r="Q225" s="349"/>
      <c r="R225" s="140"/>
    </row>
    <row r="226" spans="1:23" ht="14.45" customHeight="1">
      <c r="A226" s="346" t="s">
        <v>129</v>
      </c>
      <c r="B226" s="347"/>
      <c r="C226" s="347"/>
      <c r="D226" s="347"/>
      <c r="E226" s="348"/>
      <c r="F226" s="131">
        <v>1602</v>
      </c>
      <c r="H226" s="1"/>
      <c r="I226" s="350"/>
      <c r="J226" s="350"/>
      <c r="K226" s="350"/>
      <c r="L226" s="350"/>
      <c r="M226" s="350"/>
      <c r="N226" s="350"/>
      <c r="O226" s="350"/>
      <c r="P226" s="350"/>
      <c r="Q226" s="350"/>
      <c r="R226" s="140"/>
    </row>
    <row r="227" spans="1:23" ht="14.45" customHeight="1">
      <c r="A227" s="351" t="s">
        <v>130</v>
      </c>
      <c r="B227" s="352"/>
      <c r="C227" s="352"/>
      <c r="D227" s="352"/>
      <c r="E227" s="353"/>
      <c r="F227" s="179">
        <v>4763</v>
      </c>
      <c r="H227" s="1"/>
      <c r="I227" s="22"/>
    </row>
    <row r="228" spans="1:23">
      <c r="H228" s="1"/>
      <c r="I228" s="1"/>
    </row>
    <row r="229" spans="1:23">
      <c r="I229" s="10"/>
    </row>
    <row r="230" spans="1:23" ht="14.45" customHeight="1">
      <c r="I230" s="10"/>
    </row>
    <row r="231" spans="1:23" ht="20.100000000000001" customHeight="1">
      <c r="A231" s="163" t="s">
        <v>131</v>
      </c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</row>
    <row r="232" spans="1:23" ht="20.85" customHeight="1">
      <c r="A232" s="180"/>
      <c r="B232" s="180"/>
      <c r="C232" s="180"/>
      <c r="D232" s="180"/>
      <c r="E232" s="180"/>
      <c r="F232" s="180"/>
      <c r="G232" s="180"/>
      <c r="H232" s="180"/>
      <c r="I232" s="180"/>
      <c r="J232" s="180"/>
      <c r="K232" s="180"/>
      <c r="L232" s="180"/>
      <c r="M232" s="180"/>
      <c r="N232" s="180"/>
      <c r="O232" s="180"/>
      <c r="P232" s="180"/>
      <c r="Q232" s="180"/>
      <c r="R232" s="180"/>
      <c r="S232" s="180"/>
      <c r="T232" s="180"/>
      <c r="U232" s="180"/>
      <c r="V232" s="180"/>
    </row>
    <row r="233" spans="1:23" ht="15" customHeight="1">
      <c r="A233" s="354" t="s">
        <v>132</v>
      </c>
      <c r="B233" s="355"/>
      <c r="C233" s="356"/>
      <c r="D233" s="180"/>
      <c r="E233" s="181" t="s">
        <v>133</v>
      </c>
      <c r="F233" s="182"/>
      <c r="G233" s="182"/>
      <c r="H233" s="182"/>
      <c r="I233" s="182"/>
      <c r="J233" s="182"/>
      <c r="K233" s="182"/>
      <c r="L233" s="183"/>
      <c r="M233" s="180"/>
      <c r="N233" s="180"/>
      <c r="O233" s="180"/>
      <c r="P233" s="180"/>
      <c r="Q233" s="180"/>
      <c r="R233" s="180"/>
      <c r="S233" s="180"/>
      <c r="T233" s="180"/>
      <c r="U233" s="180"/>
      <c r="V233" s="180"/>
    </row>
    <row r="234" spans="1:23" ht="15.75" thickBot="1">
      <c r="A234" s="127" t="s">
        <v>134</v>
      </c>
      <c r="B234" s="184">
        <v>46444.844260000005</v>
      </c>
      <c r="C234" s="185">
        <f>B234/B236</f>
        <v>0.92182256765603088</v>
      </c>
      <c r="E234" s="127" t="s">
        <v>135</v>
      </c>
      <c r="F234" s="186"/>
      <c r="G234" s="186"/>
      <c r="H234" s="186"/>
      <c r="I234" s="186"/>
      <c r="J234" s="187"/>
      <c r="K234" s="188">
        <v>13468.602651000001</v>
      </c>
      <c r="L234" s="189">
        <f>K234/SUM(K234:K235)</f>
        <v>0.32403236748456915</v>
      </c>
    </row>
    <row r="235" spans="1:23">
      <c r="A235" s="69" t="s">
        <v>136</v>
      </c>
      <c r="B235" s="35">
        <v>3938.8693630000007</v>
      </c>
      <c r="C235" s="190">
        <f>B235/B236</f>
        <v>7.8177432343969178E-2</v>
      </c>
      <c r="E235" s="69" t="s">
        <v>137</v>
      </c>
      <c r="F235" s="191"/>
      <c r="G235" s="191"/>
      <c r="H235" s="191"/>
      <c r="I235" s="191"/>
      <c r="J235" s="192"/>
      <c r="K235" s="193">
        <v>28097.006228000002</v>
      </c>
      <c r="L235" s="194">
        <f>K235/SUM(K234:K235)</f>
        <v>0.67596763251543079</v>
      </c>
      <c r="M235" s="10"/>
      <c r="N235" s="10"/>
    </row>
    <row r="236" spans="1:23">
      <c r="A236" s="110" t="s">
        <v>138</v>
      </c>
      <c r="B236" s="195">
        <f>SUM(B234:B235)</f>
        <v>50383.713623000003</v>
      </c>
      <c r="C236" s="196"/>
      <c r="E236" s="197" t="s">
        <v>139</v>
      </c>
      <c r="F236" s="198"/>
      <c r="G236" s="198"/>
      <c r="H236" s="198"/>
      <c r="I236" s="198"/>
      <c r="J236" s="199"/>
      <c r="K236" s="200">
        <v>2565.7330740000002</v>
      </c>
      <c r="L236" s="201">
        <f>K236/SUM(K234:K235)</f>
        <v>6.1727306376504767E-2</v>
      </c>
      <c r="M236" s="202">
        <f>1-L236</f>
        <v>0.93827269362349519</v>
      </c>
      <c r="N236" s="10"/>
      <c r="W236" s="35"/>
    </row>
    <row r="237" spans="1:23">
      <c r="G237" s="10"/>
      <c r="H237" s="10"/>
      <c r="I237" s="10"/>
      <c r="W237" s="35"/>
    </row>
    <row r="238" spans="1:23">
      <c r="G238" s="10"/>
      <c r="H238" s="10"/>
      <c r="I238" s="10"/>
      <c r="W238" s="35"/>
    </row>
    <row r="239" spans="1:23">
      <c r="A239" s="372" t="s">
        <v>140</v>
      </c>
      <c r="B239" s="373"/>
      <c r="C239" s="374"/>
      <c r="G239" s="10"/>
      <c r="H239" s="10"/>
      <c r="I239" s="10"/>
    </row>
    <row r="240" spans="1:23">
      <c r="A240" s="127" t="s">
        <v>141</v>
      </c>
      <c r="B240" s="36">
        <v>8665.1703400000006</v>
      </c>
      <c r="C240" s="185">
        <f>B240/$B$245</f>
        <v>0.20247200105297072</v>
      </c>
      <c r="G240" s="10"/>
      <c r="H240" s="10"/>
      <c r="I240" s="10"/>
    </row>
    <row r="241" spans="1:9">
      <c r="A241" s="69" t="s">
        <v>142</v>
      </c>
      <c r="B241" s="38">
        <v>11628.907801000001</v>
      </c>
      <c r="C241" s="203">
        <f>B241/$B$245</f>
        <v>0.27172324837747758</v>
      </c>
      <c r="G241" s="10"/>
      <c r="H241" s="10"/>
      <c r="I241" s="10"/>
    </row>
    <row r="242" spans="1:9">
      <c r="A242" s="69" t="s">
        <v>143</v>
      </c>
      <c r="B242" s="38">
        <v>10639.556165999998</v>
      </c>
      <c r="C242" s="203">
        <f>B242/$B$245</f>
        <v>0.24860587186627572</v>
      </c>
      <c r="G242" s="10"/>
      <c r="H242" s="10"/>
      <c r="I242" s="10"/>
    </row>
    <row r="243" spans="1:9">
      <c r="A243" s="69" t="s">
        <v>144</v>
      </c>
      <c r="B243" s="38">
        <v>6686.2594209999997</v>
      </c>
      <c r="C243" s="203">
        <f>B243/$B$245</f>
        <v>0.15623239606495115</v>
      </c>
      <c r="G243" s="10"/>
      <c r="H243" s="10"/>
      <c r="I243" s="10"/>
    </row>
    <row r="244" spans="1:9">
      <c r="A244" s="69" t="s">
        <v>145</v>
      </c>
      <c r="B244" s="38">
        <v>5176.9882850000004</v>
      </c>
      <c r="C244" s="190">
        <f>B244/$B$245</f>
        <v>0.12096648263832481</v>
      </c>
      <c r="G244" s="10"/>
      <c r="H244" s="10"/>
      <c r="I244" s="10"/>
    </row>
    <row r="245" spans="1:9">
      <c r="A245" s="110" t="s">
        <v>26</v>
      </c>
      <c r="B245" s="195">
        <f>SUM(B240:B244)</f>
        <v>42796.882013000002</v>
      </c>
      <c r="C245" s="196"/>
      <c r="G245" s="10"/>
      <c r="H245" s="10"/>
      <c r="I245" s="10"/>
    </row>
    <row r="246" spans="1:9">
      <c r="G246" s="10"/>
      <c r="H246" s="10"/>
      <c r="I246" s="10"/>
    </row>
    <row r="247" spans="1:9">
      <c r="G247" s="10"/>
      <c r="H247" s="10"/>
      <c r="I247" s="10"/>
    </row>
    <row r="248" spans="1:9">
      <c r="G248" s="10"/>
      <c r="H248" s="10"/>
      <c r="I248" s="10"/>
    </row>
    <row r="249" spans="1:9">
      <c r="G249" s="10"/>
      <c r="H249" s="10"/>
      <c r="I249" s="10"/>
    </row>
    <row r="250" spans="1:9" ht="28.15" customHeight="1">
      <c r="A250" s="64" t="s">
        <v>146</v>
      </c>
      <c r="B250" s="204"/>
      <c r="C250" s="178"/>
      <c r="I250" s="10"/>
    </row>
    <row r="251" spans="1:9">
      <c r="A251" s="205" t="s">
        <v>147</v>
      </c>
      <c r="B251" s="206">
        <v>11768.096474</v>
      </c>
      <c r="C251" s="207">
        <f>B251/$B$255</f>
        <v>0.27497555710776589</v>
      </c>
      <c r="I251" s="10"/>
    </row>
    <row r="252" spans="1:9">
      <c r="A252" s="205" t="s">
        <v>148</v>
      </c>
      <c r="B252" s="206">
        <v>11572.158889999999</v>
      </c>
      <c r="C252" s="207">
        <f>B252/$B$255</f>
        <v>0.27039724264222886</v>
      </c>
      <c r="I252" s="10"/>
    </row>
    <row r="253" spans="1:9">
      <c r="A253" s="205" t="s">
        <v>149</v>
      </c>
      <c r="B253" s="206">
        <v>7894.674414000001</v>
      </c>
      <c r="C253" s="207">
        <f>B253/$B$255</f>
        <v>0.18446844822952083</v>
      </c>
      <c r="I253" s="10"/>
    </row>
    <row r="254" spans="1:9">
      <c r="A254" s="205" t="s">
        <v>150</v>
      </c>
      <c r="B254" s="206">
        <v>11561.952234999997</v>
      </c>
      <c r="C254" s="207">
        <f>B254/$B$255</f>
        <v>0.27015875202048445</v>
      </c>
      <c r="I254" s="10"/>
    </row>
    <row r="255" spans="1:9">
      <c r="A255" s="82"/>
      <c r="B255" s="208">
        <f>SUM(B251:B254)</f>
        <v>42796.882012999995</v>
      </c>
      <c r="C255" s="141"/>
      <c r="I255" s="10"/>
    </row>
    <row r="256" spans="1:9">
      <c r="I256" s="10"/>
    </row>
    <row r="257" spans="1:22">
      <c r="I257" s="10"/>
    </row>
    <row r="258" spans="1:22">
      <c r="I258" s="10"/>
    </row>
    <row r="259" spans="1:22">
      <c r="I259" s="10"/>
    </row>
    <row r="260" spans="1:22">
      <c r="I260" s="10"/>
    </row>
    <row r="261" spans="1:22">
      <c r="H261" s="1"/>
      <c r="I261" s="1"/>
    </row>
    <row r="262" spans="1:22" ht="20.100000000000001" customHeight="1">
      <c r="A262" s="267" t="s">
        <v>151</v>
      </c>
      <c r="B262" s="267"/>
      <c r="C262" s="267"/>
      <c r="D262" s="267"/>
      <c r="E262" s="267"/>
      <c r="F262" s="267"/>
      <c r="G262" s="267"/>
      <c r="H262" s="267"/>
      <c r="I262" s="267"/>
      <c r="J262" s="267"/>
      <c r="K262" s="267"/>
      <c r="L262" s="267"/>
      <c r="M262" s="267"/>
      <c r="N262" s="267"/>
      <c r="O262" s="267"/>
      <c r="P262" s="267"/>
      <c r="Q262" s="267"/>
      <c r="R262" s="267"/>
      <c r="S262" s="267"/>
      <c r="T262" s="267"/>
      <c r="U262" s="267"/>
      <c r="V262" s="267"/>
    </row>
    <row r="263" spans="1:22" ht="20.85" customHeight="1">
      <c r="A263" s="5"/>
      <c r="B263" s="5"/>
      <c r="C263" s="4"/>
      <c r="D263" s="4"/>
      <c r="F263" s="22"/>
      <c r="G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2">
      <c r="A264" s="146" t="s">
        <v>152</v>
      </c>
      <c r="B264" s="165"/>
      <c r="C264" s="165"/>
      <c r="D264" s="165"/>
      <c r="E264" s="166"/>
      <c r="G264" s="22"/>
      <c r="I264" s="1"/>
    </row>
    <row r="265" spans="1:22" ht="64.900000000000006" customHeight="1">
      <c r="A265" s="127" t="s">
        <v>153</v>
      </c>
      <c r="B265" s="186"/>
      <c r="C265" s="186"/>
      <c r="D265" s="36">
        <v>21749.213440999996</v>
      </c>
      <c r="E265" s="209">
        <f>D265/SUM($D$265:$D$266)</f>
        <v>0.76832603632188423</v>
      </c>
      <c r="G265" s="22"/>
      <c r="I265" s="1"/>
    </row>
    <row r="266" spans="1:22">
      <c r="A266" s="69" t="s">
        <v>154</v>
      </c>
      <c r="B266" s="210"/>
      <c r="C266" s="211"/>
      <c r="D266" s="38">
        <v>6558.0577079999994</v>
      </c>
      <c r="E266" s="212">
        <f>D266/SUM($D$265:$D$266)</f>
        <v>0.23167396367811577</v>
      </c>
      <c r="G266" s="22"/>
      <c r="I266" s="1"/>
    </row>
    <row r="267" spans="1:22">
      <c r="A267" s="88"/>
      <c r="B267" s="213"/>
      <c r="C267" s="214"/>
      <c r="D267" s="43"/>
      <c r="E267" s="109"/>
      <c r="G267" s="22"/>
      <c r="I267" s="1"/>
    </row>
    <row r="268" spans="1:22">
      <c r="A268" s="145"/>
      <c r="B268" s="145"/>
      <c r="C268" s="215"/>
      <c r="D268" s="47"/>
      <c r="E268" s="19"/>
      <c r="G268" s="22"/>
      <c r="I268" s="1"/>
    </row>
    <row r="269" spans="1:22">
      <c r="A269" s="145"/>
      <c r="B269" s="145"/>
      <c r="C269" s="215"/>
      <c r="D269" s="47"/>
      <c r="E269" s="19"/>
      <c r="G269" s="22"/>
      <c r="I269" s="1"/>
    </row>
    <row r="270" spans="1:22">
      <c r="A270" s="145"/>
      <c r="B270" s="145"/>
      <c r="C270" s="215"/>
      <c r="D270" s="47"/>
      <c r="E270" s="19"/>
      <c r="G270" s="22"/>
      <c r="I270" s="1"/>
    </row>
    <row r="271" spans="1:22">
      <c r="A271" s="145"/>
      <c r="B271" s="145"/>
      <c r="C271" s="215"/>
      <c r="D271" s="47"/>
      <c r="E271" s="19"/>
      <c r="G271" s="22"/>
      <c r="I271" s="1"/>
    </row>
    <row r="272" spans="1:22">
      <c r="A272" s="145"/>
      <c r="B272" s="145"/>
      <c r="C272" s="215"/>
      <c r="D272" s="47"/>
      <c r="E272" s="19"/>
      <c r="G272" s="22"/>
      <c r="I272" s="1"/>
    </row>
    <row r="273" spans="1:14">
      <c r="A273" s="145"/>
      <c r="B273" s="145"/>
      <c r="C273" s="215"/>
      <c r="D273" s="47"/>
      <c r="E273" s="19"/>
      <c r="G273" s="22"/>
      <c r="I273" s="1"/>
    </row>
    <row r="274" spans="1:14">
      <c r="A274" s="145"/>
      <c r="B274" s="145"/>
      <c r="C274" s="215"/>
      <c r="D274" s="47"/>
      <c r="E274" s="19"/>
      <c r="G274" s="22"/>
      <c r="I274" s="1"/>
    </row>
    <row r="275" spans="1:14">
      <c r="A275" s="145"/>
      <c r="B275" s="145"/>
      <c r="C275" s="215"/>
      <c r="D275" s="47"/>
      <c r="E275" s="19"/>
      <c r="G275" s="22"/>
      <c r="I275" s="1"/>
    </row>
    <row r="276" spans="1:14" ht="33" customHeight="1">
      <c r="A276" s="145"/>
      <c r="B276" s="145"/>
      <c r="C276" s="215"/>
      <c r="D276" s="47"/>
      <c r="E276" s="19"/>
      <c r="G276" s="22"/>
      <c r="I276" s="1"/>
    </row>
    <row r="277" spans="1:14">
      <c r="A277" s="145"/>
      <c r="B277" s="145"/>
      <c r="C277" s="215"/>
      <c r="D277" s="47"/>
      <c r="E277" s="19"/>
      <c r="G277" s="22"/>
      <c r="I277" s="1"/>
    </row>
    <row r="278" spans="1:14">
      <c r="A278" s="82"/>
      <c r="B278" s="82"/>
      <c r="C278" s="49"/>
      <c r="D278" s="216"/>
      <c r="E278" s="19"/>
      <c r="G278" s="22"/>
      <c r="H278" s="146" t="s">
        <v>155</v>
      </c>
      <c r="I278" s="165"/>
      <c r="J278" s="165"/>
      <c r="K278" s="165"/>
      <c r="L278" s="166"/>
      <c r="M278" s="217"/>
      <c r="N278" s="218"/>
    </row>
    <row r="279" spans="1:14">
      <c r="G279" s="22"/>
      <c r="H279" s="127" t="s">
        <v>156</v>
      </c>
      <c r="I279" s="186"/>
      <c r="J279" s="186"/>
      <c r="K279" s="186"/>
      <c r="L279" s="186"/>
      <c r="M279" s="128">
        <v>1149.859191</v>
      </c>
      <c r="N279" s="219">
        <f>M279/SUM($M$279:$M$283)</f>
        <v>4.0570467486639318E-2</v>
      </c>
    </row>
    <row r="280" spans="1:14">
      <c r="G280" s="22"/>
      <c r="H280" s="69" t="s">
        <v>157</v>
      </c>
      <c r="I280" s="191"/>
      <c r="J280" s="191"/>
      <c r="K280" s="191"/>
      <c r="L280" s="191"/>
      <c r="M280" s="131">
        <v>6155.378114000001</v>
      </c>
      <c r="N280" s="220">
        <f>M280/SUM($M$279:$M$283)</f>
        <v>0.21718012918158106</v>
      </c>
    </row>
    <row r="281" spans="1:14">
      <c r="H281" s="69" t="s">
        <v>158</v>
      </c>
      <c r="I281" s="191"/>
      <c r="J281" s="191"/>
      <c r="K281" s="191"/>
      <c r="L281" s="191"/>
      <c r="M281" s="131">
        <v>2901.0115969999993</v>
      </c>
      <c r="N281" s="220">
        <f>M281/SUM($M$279:$M$283)</f>
        <v>0.10235635597441781</v>
      </c>
    </row>
    <row r="282" spans="1:14">
      <c r="H282" s="69" t="s">
        <v>159</v>
      </c>
      <c r="I282" s="191"/>
      <c r="J282" s="191"/>
      <c r="K282" s="191"/>
      <c r="L282" s="191"/>
      <c r="M282" s="131">
        <v>12067.553094000003</v>
      </c>
      <c r="N282" s="220">
        <f>M282/SUM($M$279:$M$283)</f>
        <v>0.4257793252212399</v>
      </c>
    </row>
    <row r="283" spans="1:14">
      <c r="H283" s="88" t="s">
        <v>160</v>
      </c>
      <c r="I283" s="198"/>
      <c r="J283" s="198"/>
      <c r="K283" s="198"/>
      <c r="L283" s="198"/>
      <c r="M283" s="179">
        <v>6068.4691740000007</v>
      </c>
      <c r="N283" s="221">
        <f>M283/SUM($M$279:$M$283)</f>
        <v>0.21411372213612195</v>
      </c>
    </row>
    <row r="284" spans="1:14">
      <c r="I284" s="1"/>
    </row>
    <row r="285" spans="1:14">
      <c r="H285" s="375" t="s">
        <v>161</v>
      </c>
      <c r="I285" s="376"/>
      <c r="J285" s="376"/>
      <c r="K285" s="376"/>
      <c r="L285" s="376"/>
      <c r="M285" s="376"/>
      <c r="N285" s="377"/>
    </row>
    <row r="286" spans="1:14">
      <c r="H286" s="222" t="s">
        <v>162</v>
      </c>
      <c r="I286" s="223"/>
      <c r="J286" s="223"/>
      <c r="K286" s="223"/>
      <c r="L286" s="223"/>
      <c r="M286" s="224">
        <v>16898.071040000017</v>
      </c>
      <c r="N286" s="225">
        <f>M286/$M$289</f>
        <v>0.39488041574908295</v>
      </c>
    </row>
    <row r="287" spans="1:14" ht="15" customHeight="1">
      <c r="H287" s="378" t="s">
        <v>163</v>
      </c>
      <c r="I287" s="379"/>
      <c r="J287" s="379"/>
      <c r="K287" s="379"/>
      <c r="L287" s="380"/>
      <c r="M287" s="226">
        <v>21223.239064000001</v>
      </c>
      <c r="N287" s="225">
        <f>M287/$M$289</f>
        <v>0.49595255253078224</v>
      </c>
    </row>
    <row r="288" spans="1:14" ht="14.45" customHeight="1">
      <c r="H288" s="381" t="s">
        <v>164</v>
      </c>
      <c r="I288" s="382"/>
      <c r="J288" s="382"/>
      <c r="K288" s="382"/>
      <c r="L288" s="383"/>
      <c r="M288" s="226">
        <v>4675.5719090000002</v>
      </c>
      <c r="N288" s="225">
        <f>M288/$M$289</f>
        <v>0.10926050523282992</v>
      </c>
    </row>
    <row r="289" spans="1:22" ht="14.45" customHeight="1">
      <c r="H289" s="384" t="s">
        <v>42</v>
      </c>
      <c r="I289" s="385"/>
      <c r="J289" s="385"/>
      <c r="K289" s="385"/>
      <c r="L289" s="386"/>
      <c r="M289" s="227">
        <f>B71</f>
        <v>42792.882012000009</v>
      </c>
      <c r="N289" s="228"/>
    </row>
    <row r="290" spans="1:22" ht="14.45" customHeight="1">
      <c r="H290" s="229"/>
      <c r="I290" s="229"/>
      <c r="J290" s="229"/>
      <c r="K290" s="229"/>
      <c r="L290" s="229"/>
      <c r="M290" s="230"/>
      <c r="N290" s="231"/>
    </row>
    <row r="291" spans="1:22" ht="14.45" customHeight="1">
      <c r="H291" s="229"/>
      <c r="I291" s="229"/>
      <c r="J291" s="229"/>
      <c r="K291" s="229"/>
      <c r="L291" s="229"/>
      <c r="M291" s="230"/>
      <c r="N291" s="231"/>
    </row>
    <row r="292" spans="1:22" ht="14.45" customHeight="1">
      <c r="H292" s="229"/>
      <c r="I292" s="229"/>
      <c r="J292" s="229"/>
      <c r="K292" s="229"/>
      <c r="L292" s="229"/>
      <c r="M292" s="230"/>
      <c r="N292" s="231"/>
    </row>
    <row r="293" spans="1:22">
      <c r="I293" s="10"/>
    </row>
    <row r="294" spans="1:22" ht="15.75" hidden="1">
      <c r="A294" s="163"/>
      <c r="B294" s="163"/>
      <c r="C294" s="163"/>
      <c r="D294" s="163"/>
      <c r="E294" s="163"/>
      <c r="F294" s="163"/>
      <c r="H294" s="1"/>
      <c r="I294" s="22"/>
      <c r="J294" s="22"/>
    </row>
    <row r="295" spans="1:22" ht="19.899999999999999" customHeight="1">
      <c r="A295" s="232" t="s">
        <v>165</v>
      </c>
      <c r="B295" s="232"/>
      <c r="C295" s="232"/>
      <c r="D295" s="232"/>
      <c r="E295" s="232"/>
      <c r="F295" s="232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</row>
    <row r="296" spans="1:22" ht="19.899999999999999" customHeight="1">
      <c r="A296" s="53"/>
      <c r="B296" s="53"/>
      <c r="C296" s="53"/>
      <c r="D296" s="53"/>
      <c r="E296" s="53"/>
      <c r="F296" s="53"/>
      <c r="H296" s="1"/>
      <c r="I296" s="22"/>
      <c r="J296" s="22"/>
    </row>
    <row r="297" spans="1:22" ht="19.899999999999999" customHeight="1">
      <c r="A297" s="233" t="s">
        <v>166</v>
      </c>
      <c r="B297" s="234"/>
      <c r="C297" s="234"/>
      <c r="D297" s="234"/>
      <c r="E297" s="234"/>
      <c r="F297" s="235"/>
      <c r="H297" s="1"/>
      <c r="I297" s="22"/>
      <c r="J297" s="22"/>
    </row>
    <row r="298" spans="1:22" ht="19.899999999999999" customHeight="1">
      <c r="A298" s="366" t="s">
        <v>167</v>
      </c>
      <c r="B298" s="367"/>
      <c r="C298" s="367"/>
      <c r="D298" s="367"/>
      <c r="E298" s="368"/>
      <c r="F298" s="236">
        <v>9527</v>
      </c>
      <c r="H298" s="1"/>
      <c r="I298" s="22"/>
      <c r="J298" s="22"/>
    </row>
    <row r="299" spans="1:22" ht="19.899999999999999" customHeight="1">
      <c r="A299" s="369" t="s">
        <v>168</v>
      </c>
      <c r="B299" s="370"/>
      <c r="C299" s="370"/>
      <c r="D299" s="370"/>
      <c r="E299" s="371"/>
      <c r="F299" s="237">
        <v>85</v>
      </c>
      <c r="H299" s="1"/>
      <c r="I299" s="22"/>
      <c r="J299" s="22"/>
    </row>
    <row r="300" spans="1:22" ht="19.899999999999999" customHeight="1">
      <c r="A300" s="369" t="s">
        <v>169</v>
      </c>
      <c r="B300" s="370"/>
      <c r="C300" s="370"/>
      <c r="D300" s="370"/>
      <c r="E300" s="371"/>
      <c r="F300" s="237">
        <v>90</v>
      </c>
      <c r="H300" s="1"/>
      <c r="I300" s="22"/>
      <c r="J300" s="22"/>
    </row>
    <row r="301" spans="1:22" ht="19.899999999999999" customHeight="1">
      <c r="A301" s="369" t="s">
        <v>170</v>
      </c>
      <c r="B301" s="370"/>
      <c r="C301" s="370"/>
      <c r="D301" s="370"/>
      <c r="E301" s="371"/>
      <c r="F301" s="237">
        <v>7</v>
      </c>
      <c r="H301" s="1"/>
      <c r="I301" s="22"/>
      <c r="J301" s="22"/>
      <c r="L301" s="10"/>
    </row>
    <row r="302" spans="1:22" ht="19.899999999999999" customHeight="1">
      <c r="A302" s="369" t="s">
        <v>171</v>
      </c>
      <c r="B302" s="370"/>
      <c r="C302" s="370"/>
      <c r="D302" s="370"/>
      <c r="E302" s="371"/>
      <c r="F302" s="237">
        <v>0</v>
      </c>
      <c r="H302" s="1"/>
      <c r="I302" s="22"/>
      <c r="J302" s="22"/>
    </row>
    <row r="303" spans="1:22" ht="19.899999999999999" customHeight="1">
      <c r="A303" s="369" t="s">
        <v>172</v>
      </c>
      <c r="B303" s="370"/>
      <c r="C303" s="370"/>
      <c r="D303" s="370"/>
      <c r="E303" s="371"/>
      <c r="F303" s="237">
        <v>196</v>
      </c>
      <c r="H303" s="1"/>
      <c r="I303" s="22"/>
      <c r="J303" s="22"/>
    </row>
    <row r="304" spans="1:22" ht="19.899999999999999" customHeight="1">
      <c r="A304" s="369" t="s">
        <v>173</v>
      </c>
      <c r="B304" s="370"/>
      <c r="C304" s="370"/>
      <c r="D304" s="370"/>
      <c r="E304" s="371"/>
      <c r="F304" s="237">
        <v>437</v>
      </c>
      <c r="H304" s="1"/>
      <c r="I304" s="22"/>
      <c r="J304" s="22"/>
    </row>
    <row r="305" spans="1:22" ht="19.899999999999999" customHeight="1">
      <c r="A305" s="369" t="s">
        <v>174</v>
      </c>
      <c r="B305" s="370"/>
      <c r="C305" s="370"/>
      <c r="D305" s="370"/>
      <c r="E305" s="371"/>
      <c r="F305" s="237">
        <v>2105</v>
      </c>
      <c r="H305" s="1"/>
      <c r="I305" s="22"/>
      <c r="J305" s="22"/>
    </row>
    <row r="306" spans="1:22" ht="19.899999999999999" customHeight="1">
      <c r="A306" s="369" t="s">
        <v>175</v>
      </c>
      <c r="B306" s="370"/>
      <c r="C306" s="370"/>
      <c r="D306" s="370"/>
      <c r="E306" s="371"/>
      <c r="F306" s="237">
        <v>133</v>
      </c>
      <c r="H306" s="1"/>
      <c r="I306" s="22"/>
      <c r="J306" s="22"/>
    </row>
    <row r="307" spans="1:22" ht="19.899999999999999" customHeight="1">
      <c r="A307" s="369" t="s">
        <v>176</v>
      </c>
      <c r="B307" s="370"/>
      <c r="C307" s="370"/>
      <c r="D307" s="370"/>
      <c r="E307" s="371"/>
      <c r="F307" s="237">
        <v>966</v>
      </c>
      <c r="H307" s="1"/>
      <c r="I307" s="22"/>
      <c r="J307" s="22"/>
    </row>
    <row r="308" spans="1:22" ht="19.899999999999999" customHeight="1">
      <c r="A308" s="396" t="s">
        <v>177</v>
      </c>
      <c r="B308" s="397"/>
      <c r="C308" s="397"/>
      <c r="D308" s="397"/>
      <c r="E308" s="398"/>
      <c r="F308" s="237">
        <v>340</v>
      </c>
      <c r="H308" s="1"/>
      <c r="I308" s="22"/>
      <c r="J308" s="22"/>
    </row>
    <row r="309" spans="1:22" ht="19.899999999999999" customHeight="1">
      <c r="A309" s="396" t="s">
        <v>178</v>
      </c>
      <c r="B309" s="397"/>
      <c r="C309" s="397"/>
      <c r="D309" s="397"/>
      <c r="E309" s="398"/>
      <c r="F309" s="237">
        <v>394</v>
      </c>
      <c r="H309" s="1"/>
      <c r="I309" s="22"/>
      <c r="J309" s="22"/>
    </row>
    <row r="310" spans="1:22" ht="19.899999999999999" customHeight="1">
      <c r="A310" s="369" t="s">
        <v>179</v>
      </c>
      <c r="B310" s="370"/>
      <c r="C310" s="370"/>
      <c r="D310" s="370"/>
      <c r="E310" s="371"/>
      <c r="F310" s="237">
        <v>613</v>
      </c>
      <c r="H310" s="1"/>
      <c r="I310" s="22"/>
      <c r="J310" s="22"/>
    </row>
    <row r="311" spans="1:22" ht="19.899999999999999" customHeight="1">
      <c r="A311" s="369" t="s">
        <v>180</v>
      </c>
      <c r="B311" s="370"/>
      <c r="C311" s="370"/>
      <c r="D311" s="370"/>
      <c r="E311" s="371"/>
      <c r="F311" s="237">
        <v>1927</v>
      </c>
      <c r="H311" s="1"/>
      <c r="I311" s="22"/>
      <c r="J311" s="22"/>
    </row>
    <row r="312" spans="1:22" ht="24" customHeight="1">
      <c r="A312" s="387" t="s">
        <v>181</v>
      </c>
      <c r="B312" s="388"/>
      <c r="C312" s="388"/>
      <c r="D312" s="388"/>
      <c r="E312" s="389"/>
      <c r="F312" s="238">
        <v>1590</v>
      </c>
      <c r="H312" s="1"/>
      <c r="I312" s="22"/>
      <c r="J312" s="22"/>
    </row>
    <row r="313" spans="1:22" ht="24" customHeight="1">
      <c r="A313" s="387" t="s">
        <v>182</v>
      </c>
      <c r="B313" s="388"/>
      <c r="C313" s="388"/>
      <c r="D313" s="388"/>
      <c r="E313" s="389"/>
      <c r="F313" s="238">
        <v>644</v>
      </c>
      <c r="H313" s="1"/>
      <c r="I313" s="22"/>
      <c r="J313" s="22"/>
    </row>
    <row r="314" spans="1:22">
      <c r="H314" s="1"/>
      <c r="I314" s="22"/>
      <c r="J314" s="22"/>
    </row>
    <row r="315" spans="1:22">
      <c r="A315" s="239" t="s">
        <v>183</v>
      </c>
      <c r="B315" s="240"/>
      <c r="C315" s="240"/>
      <c r="D315" s="240"/>
      <c r="E315" s="240"/>
      <c r="F315" s="240"/>
      <c r="G315" s="241"/>
      <c r="H315" s="1"/>
      <c r="I315" s="22"/>
      <c r="J315" s="22"/>
    </row>
    <row r="316" spans="1:22" ht="14.45" customHeight="1">
      <c r="A316" s="390" t="s">
        <v>184</v>
      </c>
      <c r="B316" s="391"/>
      <c r="C316" s="391"/>
      <c r="D316" s="391"/>
      <c r="E316" s="392"/>
      <c r="F316" s="128">
        <v>9527</v>
      </c>
      <c r="G316" s="242"/>
      <c r="H316" s="1"/>
      <c r="I316" s="22"/>
      <c r="J316" s="22"/>
    </row>
    <row r="317" spans="1:22" ht="14.45" customHeight="1">
      <c r="A317" s="393" t="s">
        <v>185</v>
      </c>
      <c r="B317" s="394"/>
      <c r="C317" s="394"/>
      <c r="D317" s="394"/>
      <c r="E317" s="395"/>
      <c r="F317" s="243">
        <v>6444</v>
      </c>
      <c r="G317" s="29">
        <f>F317/$F$316</f>
        <v>0.67639340820825022</v>
      </c>
      <c r="H317" s="1"/>
      <c r="I317" s="22"/>
      <c r="J317" s="22"/>
    </row>
    <row r="318" spans="1:22" ht="14.45" customHeight="1">
      <c r="A318" s="393" t="s">
        <v>186</v>
      </c>
      <c r="B318" s="394"/>
      <c r="C318" s="394"/>
      <c r="D318" s="394"/>
      <c r="E318" s="395"/>
      <c r="F318" s="243">
        <v>3046</v>
      </c>
      <c r="G318" s="29">
        <f>F318/$F$316</f>
        <v>0.31972289283090166</v>
      </c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</row>
    <row r="319" spans="1:22" ht="14.45" customHeight="1">
      <c r="A319" s="408" t="s">
        <v>187</v>
      </c>
      <c r="B319" s="409"/>
      <c r="C319" s="409"/>
      <c r="D319" s="409"/>
      <c r="E319" s="410"/>
      <c r="F319" s="245">
        <v>37</v>
      </c>
      <c r="G319" s="42">
        <f>F319/$F$316</f>
        <v>3.883698960848116E-3</v>
      </c>
      <c r="H319" s="244"/>
      <c r="I319" s="244"/>
      <c r="J319" s="244"/>
      <c r="K319" s="244"/>
      <c r="L319" s="244"/>
      <c r="M319" s="244"/>
      <c r="N319" s="244"/>
      <c r="O319" s="244"/>
      <c r="P319" s="244"/>
      <c r="Q319" s="244"/>
      <c r="R319" s="244"/>
      <c r="S319" s="244"/>
      <c r="T319" s="244"/>
      <c r="U319" s="244"/>
      <c r="V319" s="244"/>
    </row>
    <row r="320" spans="1:22" ht="20.100000000000001" customHeight="1">
      <c r="A320" s="246" t="s">
        <v>188</v>
      </c>
      <c r="B320" s="246"/>
      <c r="C320" s="246"/>
      <c r="D320" s="246"/>
      <c r="E320" s="246"/>
      <c r="F320" s="246"/>
      <c r="G320" s="246"/>
      <c r="H320" s="246"/>
      <c r="I320" s="246"/>
      <c r="J320" s="246"/>
      <c r="K320" s="246"/>
      <c r="L320" s="246"/>
      <c r="M320" s="246"/>
      <c r="N320" s="246"/>
      <c r="O320" s="246"/>
      <c r="P320" s="246"/>
      <c r="Q320" s="246"/>
      <c r="R320" s="246"/>
      <c r="S320" s="246"/>
      <c r="T320" s="246"/>
      <c r="U320" s="246"/>
      <c r="V320" s="246"/>
    </row>
    <row r="321" spans="1:17">
      <c r="H321" s="1"/>
      <c r="I321" s="22"/>
      <c r="J321" s="22"/>
    </row>
    <row r="322" spans="1:17" ht="13.15" customHeight="1">
      <c r="A322" s="411" t="s">
        <v>189</v>
      </c>
      <c r="B322" s="412"/>
      <c r="D322" s="413" t="s">
        <v>190</v>
      </c>
      <c r="E322" s="414"/>
      <c r="F322" s="414"/>
      <c r="G322" s="414"/>
      <c r="H322" s="414"/>
      <c r="I322" s="415"/>
      <c r="K322" s="416" t="s">
        <v>191</v>
      </c>
      <c r="L322" s="417"/>
      <c r="M322" s="417"/>
      <c r="N322" s="417"/>
      <c r="O322" s="417"/>
      <c r="P322" s="417"/>
      <c r="Q322" s="418"/>
    </row>
    <row r="323" spans="1:17" ht="13.15" customHeight="1">
      <c r="A323" s="113" t="s">
        <v>192</v>
      </c>
      <c r="B323" s="113">
        <v>1</v>
      </c>
      <c r="D323" s="419" t="s">
        <v>193</v>
      </c>
      <c r="E323" s="420"/>
      <c r="F323" s="420"/>
      <c r="G323" s="420"/>
      <c r="H323" s="421"/>
      <c r="I323" s="113">
        <v>174</v>
      </c>
      <c r="K323" s="402" t="s">
        <v>194</v>
      </c>
      <c r="L323" s="403"/>
      <c r="M323" s="403"/>
      <c r="N323" s="403"/>
      <c r="O323" s="403"/>
      <c r="P323" s="404"/>
      <c r="Q323" s="113">
        <v>0</v>
      </c>
    </row>
    <row r="324" spans="1:17" ht="13.15" customHeight="1">
      <c r="A324" s="113" t="s">
        <v>195</v>
      </c>
      <c r="B324" s="113">
        <v>11</v>
      </c>
      <c r="D324" s="399" t="s">
        <v>196</v>
      </c>
      <c r="E324" s="400"/>
      <c r="F324" s="400"/>
      <c r="G324" s="400"/>
      <c r="H324" s="401"/>
      <c r="I324" s="113">
        <v>12</v>
      </c>
      <c r="K324" s="402" t="s">
        <v>197</v>
      </c>
      <c r="L324" s="403"/>
      <c r="M324" s="403"/>
      <c r="N324" s="403"/>
      <c r="O324" s="403"/>
      <c r="P324" s="404"/>
      <c r="Q324" s="113">
        <v>4</v>
      </c>
    </row>
    <row r="325" spans="1:17" ht="13.15" customHeight="1">
      <c r="A325" s="113" t="s">
        <v>198</v>
      </c>
      <c r="B325" s="113">
        <v>0</v>
      </c>
      <c r="C325" s="143"/>
      <c r="D325" s="399" t="s">
        <v>199</v>
      </c>
      <c r="E325" s="400"/>
      <c r="F325" s="400"/>
      <c r="G325" s="400"/>
      <c r="H325" s="401"/>
      <c r="I325" s="113">
        <v>13</v>
      </c>
      <c r="K325" s="402" t="s">
        <v>200</v>
      </c>
      <c r="L325" s="403"/>
      <c r="M325" s="403"/>
      <c r="N325" s="403"/>
      <c r="O325" s="403"/>
      <c r="P325" s="404"/>
      <c r="Q325" s="113">
        <v>0</v>
      </c>
    </row>
    <row r="326" spans="1:17" ht="13.15" customHeight="1">
      <c r="A326" s="113" t="s">
        <v>201</v>
      </c>
      <c r="B326" s="113">
        <v>12</v>
      </c>
      <c r="C326" s="5"/>
      <c r="D326" s="405" t="s">
        <v>202</v>
      </c>
      <c r="E326" s="406"/>
      <c r="F326" s="406"/>
      <c r="G326" s="406"/>
      <c r="H326" s="407"/>
      <c r="I326" s="113">
        <v>19</v>
      </c>
      <c r="K326" s="402" t="s">
        <v>203</v>
      </c>
      <c r="L326" s="403"/>
      <c r="M326" s="403"/>
      <c r="N326" s="403"/>
      <c r="O326" s="403"/>
      <c r="P326" s="404"/>
      <c r="Q326" s="113">
        <v>1</v>
      </c>
    </row>
    <row r="327" spans="1:17" ht="13.15" customHeight="1">
      <c r="A327" s="113" t="s">
        <v>204</v>
      </c>
      <c r="B327" s="113">
        <v>100</v>
      </c>
      <c r="C327" s="5"/>
      <c r="D327" s="422" t="s">
        <v>205</v>
      </c>
      <c r="E327" s="423"/>
      <c r="F327" s="423"/>
      <c r="G327" s="423"/>
      <c r="H327" s="424"/>
      <c r="I327" s="113">
        <v>24</v>
      </c>
      <c r="K327" s="402" t="s">
        <v>206</v>
      </c>
      <c r="L327" s="403"/>
      <c r="M327" s="403"/>
      <c r="N327" s="403"/>
      <c r="O327" s="403"/>
      <c r="P327" s="404"/>
      <c r="Q327" s="113">
        <v>1</v>
      </c>
    </row>
    <row r="328" spans="1:17" ht="13.15" customHeight="1">
      <c r="A328" s="113" t="s">
        <v>207</v>
      </c>
      <c r="B328" s="113">
        <v>91</v>
      </c>
      <c r="D328" s="422" t="s">
        <v>208</v>
      </c>
      <c r="E328" s="423"/>
      <c r="F328" s="423"/>
      <c r="G328" s="423"/>
      <c r="H328" s="424"/>
      <c r="I328" s="113">
        <v>3</v>
      </c>
      <c r="K328" s="402" t="s">
        <v>209</v>
      </c>
      <c r="L328" s="403"/>
      <c r="M328" s="403"/>
      <c r="N328" s="403"/>
      <c r="O328" s="403"/>
      <c r="P328" s="404"/>
      <c r="Q328" s="113">
        <v>1</v>
      </c>
    </row>
    <row r="329" spans="1:17" ht="13.15" customHeight="1">
      <c r="A329" s="113" t="s">
        <v>210</v>
      </c>
      <c r="B329" s="113">
        <v>60</v>
      </c>
      <c r="D329" s="399" t="s">
        <v>211</v>
      </c>
      <c r="E329" s="400"/>
      <c r="F329" s="400"/>
      <c r="G329" s="400"/>
      <c r="H329" s="401"/>
      <c r="I329" s="113">
        <v>73</v>
      </c>
      <c r="K329" s="402" t="s">
        <v>212</v>
      </c>
      <c r="L329" s="403"/>
      <c r="M329" s="403"/>
      <c r="N329" s="403"/>
      <c r="O329" s="403"/>
      <c r="P329" s="404"/>
      <c r="Q329" s="113">
        <v>1</v>
      </c>
    </row>
    <row r="330" spans="1:17" ht="13.15" customHeight="1">
      <c r="A330" s="113" t="s">
        <v>213</v>
      </c>
      <c r="B330" s="113">
        <v>2</v>
      </c>
      <c r="D330" s="399" t="s">
        <v>214</v>
      </c>
      <c r="E330" s="400"/>
      <c r="F330" s="400"/>
      <c r="G330" s="400"/>
      <c r="H330" s="401"/>
      <c r="I330" s="113">
        <v>21</v>
      </c>
      <c r="K330" s="402" t="s">
        <v>215</v>
      </c>
      <c r="L330" s="403"/>
      <c r="M330" s="403"/>
      <c r="N330" s="403"/>
      <c r="O330" s="403"/>
      <c r="P330" s="404"/>
      <c r="Q330" s="113">
        <v>1</v>
      </c>
    </row>
    <row r="331" spans="1:17" ht="13.15" customHeight="1">
      <c r="A331" s="113" t="s">
        <v>216</v>
      </c>
      <c r="B331" s="113">
        <v>14</v>
      </c>
      <c r="D331" s="399" t="s">
        <v>217</v>
      </c>
      <c r="E331" s="400"/>
      <c r="F331" s="400"/>
      <c r="G331" s="400"/>
      <c r="H331" s="401"/>
      <c r="I331" s="113">
        <v>10</v>
      </c>
      <c r="K331" s="402" t="s">
        <v>218</v>
      </c>
      <c r="L331" s="403"/>
      <c r="M331" s="403"/>
      <c r="N331" s="403"/>
      <c r="O331" s="403"/>
      <c r="P331" s="404"/>
      <c r="Q331" s="113">
        <v>0</v>
      </c>
    </row>
    <row r="332" spans="1:17" ht="13.15" customHeight="1">
      <c r="A332" s="113" t="s">
        <v>219</v>
      </c>
      <c r="B332" s="113">
        <v>54</v>
      </c>
      <c r="D332" s="399" t="s">
        <v>220</v>
      </c>
      <c r="E332" s="400"/>
      <c r="F332" s="400"/>
      <c r="G332" s="400"/>
      <c r="H332" s="401"/>
      <c r="I332" s="113">
        <v>13</v>
      </c>
      <c r="K332" s="402" t="s">
        <v>221</v>
      </c>
      <c r="L332" s="403"/>
      <c r="M332" s="403"/>
      <c r="N332" s="403"/>
      <c r="O332" s="403"/>
      <c r="P332" s="404"/>
      <c r="Q332" s="113">
        <v>0</v>
      </c>
    </row>
    <row r="333" spans="1:17" ht="13.15" customHeight="1">
      <c r="A333" s="113" t="s">
        <v>222</v>
      </c>
      <c r="B333" s="113">
        <v>356</v>
      </c>
      <c r="D333" s="399" t="s">
        <v>223</v>
      </c>
      <c r="E333" s="400"/>
      <c r="F333" s="400"/>
      <c r="G333" s="400"/>
      <c r="H333" s="401"/>
      <c r="I333" s="113">
        <v>4</v>
      </c>
      <c r="K333" s="402" t="s">
        <v>224</v>
      </c>
      <c r="L333" s="403"/>
      <c r="M333" s="403"/>
      <c r="N333" s="403"/>
      <c r="O333" s="403"/>
      <c r="P333" s="404"/>
      <c r="Q333" s="113">
        <v>0</v>
      </c>
    </row>
    <row r="334" spans="1:17" ht="13.15" customHeight="1">
      <c r="A334" s="113" t="s">
        <v>225</v>
      </c>
      <c r="B334" s="113">
        <v>41</v>
      </c>
      <c r="D334" s="399" t="s">
        <v>226</v>
      </c>
      <c r="E334" s="400"/>
      <c r="F334" s="400"/>
      <c r="G334" s="400"/>
      <c r="H334" s="401"/>
      <c r="I334" s="113">
        <v>29</v>
      </c>
      <c r="K334" s="402" t="s">
        <v>227</v>
      </c>
      <c r="L334" s="403"/>
      <c r="M334" s="403"/>
      <c r="N334" s="403"/>
      <c r="O334" s="403"/>
      <c r="P334" s="404"/>
      <c r="Q334" s="113">
        <v>0</v>
      </c>
    </row>
    <row r="335" spans="1:17" ht="13.15" customHeight="1">
      <c r="A335" s="113" t="s">
        <v>228</v>
      </c>
      <c r="B335" s="113">
        <v>70</v>
      </c>
      <c r="D335" s="399" t="s">
        <v>229</v>
      </c>
      <c r="E335" s="400"/>
      <c r="F335" s="400"/>
      <c r="G335" s="400"/>
      <c r="H335" s="401"/>
      <c r="I335" s="113">
        <v>8</v>
      </c>
      <c r="K335" s="402" t="s">
        <v>230</v>
      </c>
      <c r="L335" s="403"/>
      <c r="M335" s="403"/>
      <c r="N335" s="403"/>
      <c r="O335" s="403"/>
      <c r="P335" s="404"/>
      <c r="Q335" s="113">
        <v>0</v>
      </c>
    </row>
    <row r="336" spans="1:17" ht="13.15" customHeight="1">
      <c r="A336" s="113" t="s">
        <v>231</v>
      </c>
      <c r="B336" s="113">
        <v>23</v>
      </c>
      <c r="D336" s="399" t="s">
        <v>232</v>
      </c>
      <c r="E336" s="400"/>
      <c r="F336" s="400"/>
      <c r="G336" s="400"/>
      <c r="H336" s="401"/>
      <c r="I336" s="113">
        <v>135</v>
      </c>
      <c r="K336" s="402" t="s">
        <v>233</v>
      </c>
      <c r="L336" s="403"/>
      <c r="M336" s="403"/>
      <c r="N336" s="403"/>
      <c r="O336" s="403"/>
      <c r="P336" s="404"/>
      <c r="Q336" s="113">
        <v>104</v>
      </c>
    </row>
    <row r="337" spans="1:17" ht="13.15" customHeight="1">
      <c r="A337" s="113" t="s">
        <v>234</v>
      </c>
      <c r="B337" s="113">
        <v>28</v>
      </c>
      <c r="D337" s="399" t="s">
        <v>235</v>
      </c>
      <c r="E337" s="400"/>
      <c r="F337" s="400"/>
      <c r="G337" s="400"/>
      <c r="H337" s="401"/>
      <c r="I337" s="113">
        <v>15</v>
      </c>
      <c r="K337" s="402" t="s">
        <v>236</v>
      </c>
      <c r="L337" s="403"/>
      <c r="M337" s="403"/>
      <c r="N337" s="403"/>
      <c r="O337" s="403"/>
      <c r="P337" s="404"/>
      <c r="Q337" s="113">
        <v>1</v>
      </c>
    </row>
    <row r="338" spans="1:17" ht="13.15" customHeight="1">
      <c r="A338" s="113" t="s">
        <v>237</v>
      </c>
      <c r="B338" s="113">
        <v>31</v>
      </c>
      <c r="D338" s="399" t="s">
        <v>238</v>
      </c>
      <c r="E338" s="400"/>
      <c r="F338" s="400"/>
      <c r="G338" s="400"/>
      <c r="H338" s="401"/>
      <c r="I338" s="113">
        <v>135</v>
      </c>
      <c r="K338" s="402" t="s">
        <v>239</v>
      </c>
      <c r="L338" s="403"/>
      <c r="M338" s="403"/>
      <c r="N338" s="403"/>
      <c r="O338" s="403"/>
      <c r="P338" s="404"/>
      <c r="Q338" s="113">
        <v>7</v>
      </c>
    </row>
    <row r="339" spans="1:17" ht="13.15" customHeight="1">
      <c r="A339" s="113" t="s">
        <v>240</v>
      </c>
      <c r="B339" s="113">
        <v>4</v>
      </c>
      <c r="D339" s="399" t="s">
        <v>241</v>
      </c>
      <c r="E339" s="400"/>
      <c r="F339" s="400"/>
      <c r="G339" s="400"/>
      <c r="H339" s="401"/>
      <c r="I339" s="113">
        <v>220</v>
      </c>
      <c r="K339" s="402" t="s">
        <v>242</v>
      </c>
      <c r="L339" s="403"/>
      <c r="M339" s="403"/>
      <c r="N339" s="403"/>
      <c r="O339" s="403"/>
      <c r="P339" s="404"/>
      <c r="Q339" s="113">
        <v>0</v>
      </c>
    </row>
    <row r="340" spans="1:17" ht="13.15" customHeight="1">
      <c r="A340" s="113" t="s">
        <v>243</v>
      </c>
      <c r="B340" s="113">
        <v>10</v>
      </c>
      <c r="D340" s="399" t="s">
        <v>244</v>
      </c>
      <c r="E340" s="400"/>
      <c r="F340" s="400"/>
      <c r="G340" s="400"/>
      <c r="H340" s="401"/>
      <c r="I340" s="113">
        <v>55</v>
      </c>
      <c r="K340" s="402" t="s">
        <v>245</v>
      </c>
      <c r="L340" s="403"/>
      <c r="M340" s="403"/>
      <c r="N340" s="403"/>
      <c r="O340" s="403"/>
      <c r="P340" s="404"/>
      <c r="Q340" s="113">
        <v>0</v>
      </c>
    </row>
    <row r="341" spans="1:17" ht="13.15" customHeight="1">
      <c r="A341" s="113" t="s">
        <v>246</v>
      </c>
      <c r="B341" s="113">
        <v>48</v>
      </c>
      <c r="D341" s="399" t="s">
        <v>247</v>
      </c>
      <c r="E341" s="400"/>
      <c r="F341" s="400"/>
      <c r="G341" s="400"/>
      <c r="H341" s="401"/>
      <c r="I341" s="113">
        <v>9</v>
      </c>
      <c r="K341" s="402" t="s">
        <v>248</v>
      </c>
      <c r="L341" s="403"/>
      <c r="M341" s="403"/>
      <c r="N341" s="403"/>
      <c r="O341" s="403"/>
      <c r="P341" s="404"/>
      <c r="Q341" s="113">
        <v>49</v>
      </c>
    </row>
    <row r="342" spans="1:17" ht="13.15" customHeight="1">
      <c r="A342" s="113" t="s">
        <v>249</v>
      </c>
      <c r="B342" s="113">
        <v>57</v>
      </c>
      <c r="D342" s="399" t="s">
        <v>250</v>
      </c>
      <c r="E342" s="400"/>
      <c r="F342" s="400"/>
      <c r="G342" s="400"/>
      <c r="H342" s="401"/>
      <c r="I342" s="113">
        <v>29</v>
      </c>
      <c r="K342" s="402" t="s">
        <v>251</v>
      </c>
      <c r="L342" s="403"/>
      <c r="M342" s="403"/>
      <c r="N342" s="403"/>
      <c r="O342" s="403"/>
      <c r="P342" s="404"/>
      <c r="Q342" s="113">
        <v>5</v>
      </c>
    </row>
    <row r="343" spans="1:17" ht="13.15" customHeight="1">
      <c r="A343" s="113" t="s">
        <v>252</v>
      </c>
      <c r="B343" s="113">
        <v>28</v>
      </c>
      <c r="D343" s="399" t="s">
        <v>253</v>
      </c>
      <c r="E343" s="400"/>
      <c r="F343" s="400"/>
      <c r="G343" s="400"/>
      <c r="H343" s="401"/>
      <c r="I343" s="113">
        <v>6</v>
      </c>
      <c r="K343" s="402" t="s">
        <v>254</v>
      </c>
      <c r="L343" s="403"/>
      <c r="M343" s="403"/>
      <c r="N343" s="403"/>
      <c r="O343" s="403"/>
      <c r="P343" s="404"/>
      <c r="Q343" s="113">
        <v>19</v>
      </c>
    </row>
    <row r="344" spans="1:17" ht="13.15" customHeight="1">
      <c r="A344" s="113" t="s">
        <v>255</v>
      </c>
      <c r="B344" s="113">
        <v>30</v>
      </c>
      <c r="D344" s="399" t="s">
        <v>256</v>
      </c>
      <c r="E344" s="400"/>
      <c r="F344" s="400"/>
      <c r="G344" s="400"/>
      <c r="H344" s="401"/>
      <c r="I344" s="113">
        <v>3</v>
      </c>
      <c r="K344" s="402" t="s">
        <v>257</v>
      </c>
      <c r="L344" s="403"/>
      <c r="M344" s="403"/>
      <c r="N344" s="403"/>
      <c r="O344" s="403"/>
      <c r="P344" s="404"/>
      <c r="Q344" s="113">
        <v>18</v>
      </c>
    </row>
    <row r="345" spans="1:17" ht="13.15" customHeight="1">
      <c r="A345" s="113" t="s">
        <v>258</v>
      </c>
      <c r="B345" s="113">
        <v>0</v>
      </c>
      <c r="D345" s="399" t="s">
        <v>259</v>
      </c>
      <c r="E345" s="400"/>
      <c r="F345" s="400"/>
      <c r="G345" s="400"/>
      <c r="H345" s="401"/>
      <c r="I345" s="113">
        <v>4</v>
      </c>
      <c r="K345" s="402" t="s">
        <v>260</v>
      </c>
      <c r="L345" s="403"/>
      <c r="M345" s="403"/>
      <c r="N345" s="403"/>
      <c r="O345" s="403"/>
      <c r="P345" s="404"/>
      <c r="Q345" s="113">
        <v>105</v>
      </c>
    </row>
    <row r="346" spans="1:17" ht="13.15" customHeight="1">
      <c r="H346" s="1"/>
      <c r="I346" s="1"/>
      <c r="K346" s="402" t="s">
        <v>261</v>
      </c>
      <c r="L346" s="403"/>
      <c r="M346" s="403"/>
      <c r="N346" s="403"/>
      <c r="O346" s="403"/>
      <c r="P346" s="404"/>
      <c r="Q346" s="113">
        <v>119</v>
      </c>
    </row>
    <row r="347" spans="1:17" ht="13.15" customHeight="1">
      <c r="H347" s="1"/>
      <c r="I347" s="1"/>
      <c r="K347" s="402" t="s">
        <v>262</v>
      </c>
      <c r="L347" s="403"/>
      <c r="M347" s="403"/>
      <c r="N347" s="403"/>
      <c r="O347" s="403"/>
      <c r="P347" s="404"/>
      <c r="Q347" s="113">
        <v>55</v>
      </c>
    </row>
    <row r="348" spans="1:17" ht="13.15" customHeight="1">
      <c r="H348" s="1"/>
      <c r="I348" s="1"/>
      <c r="K348" s="402" t="s">
        <v>263</v>
      </c>
      <c r="L348" s="403"/>
      <c r="M348" s="403"/>
      <c r="N348" s="403"/>
      <c r="O348" s="403"/>
      <c r="P348" s="404"/>
      <c r="Q348" s="113">
        <v>67</v>
      </c>
    </row>
    <row r="349" spans="1:17" ht="13.15" customHeight="1">
      <c r="H349" s="1"/>
      <c r="I349" s="1"/>
      <c r="K349" s="402" t="s">
        <v>264</v>
      </c>
      <c r="L349" s="403"/>
      <c r="M349" s="403"/>
      <c r="N349" s="403"/>
      <c r="O349" s="403"/>
      <c r="P349" s="404"/>
      <c r="Q349" s="113">
        <v>56</v>
      </c>
    </row>
    <row r="350" spans="1:17" ht="13.15" customHeight="1">
      <c r="H350" s="1"/>
      <c r="I350" s="1"/>
      <c r="K350" s="402" t="s">
        <v>265</v>
      </c>
      <c r="L350" s="403"/>
      <c r="M350" s="403"/>
      <c r="N350" s="403"/>
      <c r="O350" s="403"/>
      <c r="P350" s="404"/>
      <c r="Q350" s="113">
        <v>27</v>
      </c>
    </row>
    <row r="351" spans="1:17" ht="13.15" customHeight="1">
      <c r="H351" s="1"/>
      <c r="I351" s="1"/>
      <c r="K351" s="402" t="s">
        <v>266</v>
      </c>
      <c r="L351" s="403"/>
      <c r="M351" s="403"/>
      <c r="N351" s="403"/>
      <c r="O351" s="403"/>
      <c r="P351" s="404"/>
      <c r="Q351" s="113">
        <v>181</v>
      </c>
    </row>
    <row r="352" spans="1:17" ht="13.15" customHeight="1">
      <c r="H352" s="1"/>
      <c r="I352" s="1"/>
      <c r="K352" s="428" t="s">
        <v>267</v>
      </c>
      <c r="L352" s="429"/>
      <c r="M352" s="429"/>
      <c r="N352" s="429"/>
      <c r="O352" s="429"/>
      <c r="P352" s="430"/>
      <c r="Q352" s="113">
        <v>8</v>
      </c>
    </row>
    <row r="353" spans="4:22" ht="13.15" customHeight="1">
      <c r="H353" s="1"/>
      <c r="I353" s="1"/>
      <c r="K353" s="402" t="s">
        <v>268</v>
      </c>
      <c r="L353" s="403"/>
      <c r="M353" s="403"/>
      <c r="N353" s="403"/>
      <c r="O353" s="403"/>
      <c r="P353" s="404"/>
      <c r="Q353" s="113">
        <v>46</v>
      </c>
    </row>
    <row r="354" spans="4:22" ht="13.15" customHeight="1">
      <c r="H354" s="1"/>
      <c r="I354" s="1"/>
      <c r="K354" s="402" t="s">
        <v>269</v>
      </c>
      <c r="L354" s="403"/>
      <c r="M354" s="403"/>
      <c r="N354" s="403"/>
      <c r="O354" s="403"/>
      <c r="P354" s="404"/>
      <c r="Q354" s="113">
        <v>797</v>
      </c>
    </row>
    <row r="355" spans="4:22" ht="13.15" customHeight="1">
      <c r="H355" s="1"/>
      <c r="I355" s="1"/>
      <c r="K355" s="402" t="s">
        <v>270</v>
      </c>
      <c r="L355" s="403"/>
      <c r="M355" s="403"/>
      <c r="N355" s="403"/>
      <c r="O355" s="403"/>
      <c r="P355" s="404"/>
      <c r="Q355" s="113">
        <v>276</v>
      </c>
    </row>
    <row r="356" spans="4:22">
      <c r="H356" s="1"/>
      <c r="I356" s="1"/>
      <c r="K356" s="425" t="s">
        <v>271</v>
      </c>
      <c r="L356" s="426"/>
      <c r="M356" s="426"/>
      <c r="N356" s="426"/>
      <c r="O356" s="426"/>
      <c r="P356" s="427"/>
      <c r="Q356" s="113">
        <v>43</v>
      </c>
    </row>
    <row r="357" spans="4:22">
      <c r="H357" s="1"/>
      <c r="I357" s="1"/>
    </row>
    <row r="358" spans="4:22">
      <c r="I358" s="22"/>
    </row>
    <row r="359" spans="4:22">
      <c r="I359" s="22"/>
    </row>
    <row r="360" spans="4:22">
      <c r="I360" s="22"/>
      <c r="R360" s="247"/>
      <c r="S360" s="247"/>
      <c r="T360" s="247"/>
      <c r="U360" s="247"/>
      <c r="V360" s="247"/>
    </row>
    <row r="361" spans="4:22">
      <c r="D361" s="247"/>
      <c r="E361" s="247"/>
      <c r="F361" s="247"/>
      <c r="G361" s="247"/>
      <c r="H361" s="247"/>
      <c r="I361" s="247"/>
    </row>
    <row r="362" spans="4:22">
      <c r="I362" s="10"/>
    </row>
    <row r="363" spans="4:22">
      <c r="I363" s="22"/>
    </row>
    <row r="364" spans="4:22">
      <c r="I364" s="22"/>
    </row>
    <row r="365" spans="4:22">
      <c r="I365" s="22"/>
    </row>
    <row r="366" spans="4:22">
      <c r="I366" s="22"/>
    </row>
    <row r="367" spans="4:22">
      <c r="I367" s="22"/>
    </row>
    <row r="368" spans="4:22">
      <c r="I368" s="22"/>
    </row>
    <row r="369" spans="9:9">
      <c r="I369" s="22"/>
    </row>
    <row r="370" spans="9:9">
      <c r="I370" s="22"/>
    </row>
    <row r="371" spans="9:9">
      <c r="I371" s="22"/>
    </row>
    <row r="372" spans="9:9">
      <c r="I372" s="22"/>
    </row>
    <row r="373" spans="9:9">
      <c r="I373" s="22"/>
    </row>
    <row r="374" spans="9:9">
      <c r="I374" s="22"/>
    </row>
    <row r="375" spans="9:9">
      <c r="I375" s="22"/>
    </row>
    <row r="376" spans="9:9">
      <c r="I376" s="22"/>
    </row>
    <row r="377" spans="9:9">
      <c r="I377" s="22"/>
    </row>
    <row r="378" spans="9:9">
      <c r="I378" s="22"/>
    </row>
    <row r="379" spans="9:9">
      <c r="I379" s="22"/>
    </row>
    <row r="380" spans="9:9">
      <c r="I380" s="22"/>
    </row>
    <row r="381" spans="9:9">
      <c r="I381" s="22"/>
    </row>
    <row r="382" spans="9:9">
      <c r="I382" s="22"/>
    </row>
    <row r="383" spans="9:9">
      <c r="I383" s="22"/>
    </row>
    <row r="384" spans="9:9">
      <c r="I384" s="22"/>
    </row>
    <row r="385" spans="9:9">
      <c r="I385" s="22"/>
    </row>
    <row r="386" spans="9:9">
      <c r="I386" s="22"/>
    </row>
    <row r="387" spans="9:9">
      <c r="I387" s="22"/>
    </row>
    <row r="388" spans="9:9">
      <c r="I388" s="22"/>
    </row>
    <row r="389" spans="9:9">
      <c r="I389" s="22"/>
    </row>
    <row r="390" spans="9:9">
      <c r="I390" s="22"/>
    </row>
    <row r="391" spans="9:9">
      <c r="I391" s="22"/>
    </row>
    <row r="392" spans="9:9">
      <c r="I392" s="22"/>
    </row>
    <row r="393" spans="9:9">
      <c r="I393" s="22"/>
    </row>
    <row r="394" spans="9:9">
      <c r="I394" s="22"/>
    </row>
    <row r="395" spans="9:9">
      <c r="I395" s="22"/>
    </row>
    <row r="396" spans="9:9">
      <c r="I396" s="22"/>
    </row>
    <row r="397" spans="9:9">
      <c r="I397" s="22"/>
    </row>
    <row r="398" spans="9:9">
      <c r="I398" s="22"/>
    </row>
    <row r="399" spans="9:9">
      <c r="I399" s="22"/>
    </row>
    <row r="400" spans="9:9">
      <c r="I400" s="22"/>
    </row>
    <row r="401" spans="9:9">
      <c r="I401" s="22"/>
    </row>
    <row r="402" spans="9:9">
      <c r="I402" s="22"/>
    </row>
    <row r="403" spans="9:9">
      <c r="I403" s="22"/>
    </row>
    <row r="404" spans="9:9">
      <c r="I404" s="22"/>
    </row>
    <row r="405" spans="9:9">
      <c r="I405" s="22"/>
    </row>
    <row r="406" spans="9:9">
      <c r="I406" s="22"/>
    </row>
    <row r="407" spans="9:9">
      <c r="I407" s="22"/>
    </row>
    <row r="408" spans="9:9">
      <c r="I408" s="22"/>
    </row>
    <row r="409" spans="9:9">
      <c r="I409" s="22"/>
    </row>
    <row r="410" spans="9:9">
      <c r="I410" s="22"/>
    </row>
    <row r="411" spans="9:9">
      <c r="I411" s="22"/>
    </row>
    <row r="412" spans="9:9">
      <c r="I412" s="22"/>
    </row>
    <row r="413" spans="9:9">
      <c r="I413" s="22"/>
    </row>
    <row r="414" spans="9:9">
      <c r="I414" s="22"/>
    </row>
    <row r="415" spans="9:9">
      <c r="I415" s="22"/>
    </row>
    <row r="416" spans="9:9">
      <c r="I416" s="22"/>
    </row>
    <row r="417" spans="9:9">
      <c r="I417" s="22"/>
    </row>
    <row r="418" spans="9:9">
      <c r="I418" s="22"/>
    </row>
    <row r="419" spans="9:9">
      <c r="I419" s="22"/>
    </row>
    <row r="420" spans="9:9">
      <c r="I420" s="22"/>
    </row>
    <row r="421" spans="9:9">
      <c r="I421" s="22"/>
    </row>
    <row r="422" spans="9:9">
      <c r="I422" s="22"/>
    </row>
    <row r="423" spans="9:9">
      <c r="I423" s="22"/>
    </row>
    <row r="424" spans="9:9">
      <c r="I424" s="22"/>
    </row>
    <row r="425" spans="9:9">
      <c r="I425" s="22"/>
    </row>
    <row r="426" spans="9:9">
      <c r="I426" s="22"/>
    </row>
    <row r="427" spans="9:9">
      <c r="I427" s="22"/>
    </row>
    <row r="428" spans="9:9">
      <c r="I428" s="22"/>
    </row>
    <row r="429" spans="9:9">
      <c r="I429" s="22"/>
    </row>
    <row r="430" spans="9:9">
      <c r="I430" s="22"/>
    </row>
    <row r="431" spans="9:9">
      <c r="I431" s="22"/>
    </row>
    <row r="432" spans="9:9">
      <c r="I432" s="22"/>
    </row>
    <row r="433" spans="9:9">
      <c r="I433" s="22"/>
    </row>
    <row r="434" spans="9:9">
      <c r="I434" s="22"/>
    </row>
    <row r="435" spans="9:9">
      <c r="I435" s="22"/>
    </row>
    <row r="436" spans="9:9">
      <c r="I436" s="22"/>
    </row>
    <row r="437" spans="9:9">
      <c r="I437" s="22"/>
    </row>
    <row r="438" spans="9:9">
      <c r="I438" s="22"/>
    </row>
    <row r="439" spans="9:9">
      <c r="I439" s="22"/>
    </row>
    <row r="440" spans="9:9">
      <c r="I440" s="22"/>
    </row>
    <row r="441" spans="9:9">
      <c r="I441" s="22"/>
    </row>
    <row r="442" spans="9:9">
      <c r="I442" s="22"/>
    </row>
    <row r="443" spans="9:9">
      <c r="I443" s="22"/>
    </row>
    <row r="444" spans="9:9">
      <c r="I444" s="22"/>
    </row>
    <row r="445" spans="9:9">
      <c r="I445" s="22"/>
    </row>
    <row r="446" spans="9:9">
      <c r="I446" s="22"/>
    </row>
    <row r="447" spans="9:9">
      <c r="I447" s="22"/>
    </row>
    <row r="448" spans="9:9">
      <c r="I448" s="22"/>
    </row>
    <row r="449" spans="9:9">
      <c r="I449" s="22"/>
    </row>
    <row r="450" spans="9:9">
      <c r="I450" s="22"/>
    </row>
    <row r="451" spans="9:9">
      <c r="I451" s="22"/>
    </row>
    <row r="452" spans="9:9">
      <c r="I452" s="22"/>
    </row>
    <row r="453" spans="9:9">
      <c r="I453" s="22"/>
    </row>
    <row r="454" spans="9:9">
      <c r="I454" s="22"/>
    </row>
    <row r="455" spans="9:9">
      <c r="I455" s="22"/>
    </row>
    <row r="456" spans="9:9">
      <c r="I456" s="22"/>
    </row>
    <row r="457" spans="9:9">
      <c r="I457" s="22"/>
    </row>
    <row r="458" spans="9:9">
      <c r="I458" s="22"/>
    </row>
    <row r="459" spans="9:9">
      <c r="I459" s="22"/>
    </row>
    <row r="460" spans="9:9">
      <c r="I460" s="22"/>
    </row>
    <row r="461" spans="9:9">
      <c r="I461" s="22"/>
    </row>
    <row r="462" spans="9:9">
      <c r="I462" s="22"/>
    </row>
    <row r="463" spans="9:9">
      <c r="I463" s="22"/>
    </row>
    <row r="464" spans="9:9">
      <c r="I464" s="22"/>
    </row>
    <row r="465" spans="9:9">
      <c r="I465" s="22"/>
    </row>
    <row r="466" spans="9:9">
      <c r="I466" s="22"/>
    </row>
    <row r="467" spans="9:9">
      <c r="I467" s="22"/>
    </row>
    <row r="468" spans="9:9">
      <c r="I468" s="22"/>
    </row>
    <row r="469" spans="9:9">
      <c r="I469" s="22"/>
    </row>
    <row r="470" spans="9:9">
      <c r="I470" s="22"/>
    </row>
    <row r="471" spans="9:9">
      <c r="I471" s="22"/>
    </row>
    <row r="472" spans="9:9">
      <c r="I472" s="22"/>
    </row>
    <row r="473" spans="9:9">
      <c r="I473" s="22"/>
    </row>
    <row r="474" spans="9:9">
      <c r="I474" s="22"/>
    </row>
    <row r="475" spans="9:9">
      <c r="I475" s="22"/>
    </row>
    <row r="476" spans="9:9">
      <c r="I476" s="22"/>
    </row>
    <row r="477" spans="9:9">
      <c r="I477" s="22"/>
    </row>
    <row r="478" spans="9:9">
      <c r="I478" s="22"/>
    </row>
    <row r="479" spans="9:9">
      <c r="I479" s="22"/>
    </row>
    <row r="480" spans="9:9">
      <c r="I480" s="22"/>
    </row>
    <row r="481" spans="9:9">
      <c r="I481" s="22"/>
    </row>
    <row r="482" spans="9:9">
      <c r="I482" s="22"/>
    </row>
  </sheetData>
  <mergeCells count="181">
    <mergeCell ref="K356:P356"/>
    <mergeCell ref="K350:P350"/>
    <mergeCell ref="K351:P351"/>
    <mergeCell ref="K352:P352"/>
    <mergeCell ref="K353:P353"/>
    <mergeCell ref="K354:P354"/>
    <mergeCell ref="K355:P355"/>
    <mergeCell ref="D345:H345"/>
    <mergeCell ref="K345:P345"/>
    <mergeCell ref="K346:P346"/>
    <mergeCell ref="K347:P347"/>
    <mergeCell ref="K348:P348"/>
    <mergeCell ref="K349:P349"/>
    <mergeCell ref="D342:H342"/>
    <mergeCell ref="K342:P342"/>
    <mergeCell ref="D343:H343"/>
    <mergeCell ref="K343:P343"/>
    <mergeCell ref="D344:H344"/>
    <mergeCell ref="K344:P344"/>
    <mergeCell ref="D339:H339"/>
    <mergeCell ref="K339:P339"/>
    <mergeCell ref="D340:H340"/>
    <mergeCell ref="K340:P340"/>
    <mergeCell ref="D341:H341"/>
    <mergeCell ref="K341:P341"/>
    <mergeCell ref="D336:H336"/>
    <mergeCell ref="K336:P336"/>
    <mergeCell ref="D337:H337"/>
    <mergeCell ref="K337:P337"/>
    <mergeCell ref="D338:H338"/>
    <mergeCell ref="K338:P338"/>
    <mergeCell ref="D333:H333"/>
    <mergeCell ref="K333:P333"/>
    <mergeCell ref="D334:H334"/>
    <mergeCell ref="K334:P334"/>
    <mergeCell ref="D335:H335"/>
    <mergeCell ref="K335:P335"/>
    <mergeCell ref="D330:H330"/>
    <mergeCell ref="K330:P330"/>
    <mergeCell ref="D331:H331"/>
    <mergeCell ref="K331:P331"/>
    <mergeCell ref="D332:H332"/>
    <mergeCell ref="K332:P332"/>
    <mergeCell ref="D327:H327"/>
    <mergeCell ref="K327:P327"/>
    <mergeCell ref="D328:H328"/>
    <mergeCell ref="K328:P328"/>
    <mergeCell ref="D329:H329"/>
    <mergeCell ref="K329:P329"/>
    <mergeCell ref="D324:H324"/>
    <mergeCell ref="K324:P324"/>
    <mergeCell ref="D325:H325"/>
    <mergeCell ref="K325:P325"/>
    <mergeCell ref="D326:H326"/>
    <mergeCell ref="K326:P326"/>
    <mergeCell ref="A318:E318"/>
    <mergeCell ref="A319:E319"/>
    <mergeCell ref="A322:B322"/>
    <mergeCell ref="D322:I322"/>
    <mergeCell ref="K322:Q322"/>
    <mergeCell ref="D323:H323"/>
    <mergeCell ref="K323:P323"/>
    <mergeCell ref="A310:E310"/>
    <mergeCell ref="A311:E311"/>
    <mergeCell ref="A312:E312"/>
    <mergeCell ref="A313:E313"/>
    <mergeCell ref="A316:E316"/>
    <mergeCell ref="A317:E317"/>
    <mergeCell ref="A304:E304"/>
    <mergeCell ref="A305:E305"/>
    <mergeCell ref="A306:E306"/>
    <mergeCell ref="A307:E307"/>
    <mergeCell ref="A308:E308"/>
    <mergeCell ref="A309:E309"/>
    <mergeCell ref="A298:E298"/>
    <mergeCell ref="A299:E299"/>
    <mergeCell ref="A300:E300"/>
    <mergeCell ref="A301:E301"/>
    <mergeCell ref="A302:E302"/>
    <mergeCell ref="A303:E303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F113:F114"/>
    <mergeCell ref="G113:G114"/>
    <mergeCell ref="A132:C132"/>
    <mergeCell ref="A144:A145"/>
    <mergeCell ref="B144:B145"/>
    <mergeCell ref="C144:C145"/>
    <mergeCell ref="D144:D145"/>
    <mergeCell ref="G79:H79"/>
    <mergeCell ref="A98:A99"/>
    <mergeCell ref="B98:C99"/>
    <mergeCell ref="D98:E99"/>
    <mergeCell ref="F98:F99"/>
    <mergeCell ref="A113:A114"/>
    <mergeCell ref="B113:B114"/>
    <mergeCell ref="C113:C114"/>
    <mergeCell ref="D113:D114"/>
    <mergeCell ref="E113:E114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6:C6"/>
    <mergeCell ref="K6:L6"/>
    <mergeCell ref="N6:T6"/>
    <mergeCell ref="U6:V6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9" manualBreakCount="9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319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75D07F2-F7D7-40E7-92F4-792EF3A99F2A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Centre</vt:lpstr>
      <vt:lpstr>Centre!Impression_des_titres</vt:lpstr>
      <vt:lpstr>Centre!Zone_d_impression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2014-06-04T08:41:20Z</dcterms:created>
  <dcterms:modified xsi:type="dcterms:W3CDTF">2014-06-16T14:12:18Z</dcterms:modified>
</cp:coreProperties>
</file>