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20730" windowHeight="11760"/>
  </bookViews>
  <sheets>
    <sheet name="Mosson" sheetId="3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Mosson!$1:$2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Mosson!$A$1:$V$356</definedName>
  </definedNames>
  <calcPr calcId="144525"/>
</workbook>
</file>

<file path=xl/calcChain.xml><?xml version="1.0" encoding="utf-8"?>
<calcChain xmlns="http://schemas.openxmlformats.org/spreadsheetml/2006/main">
  <c r="G317" i="3"/>
  <c r="G316"/>
  <c r="G315"/>
  <c r="M289"/>
  <c r="N288"/>
  <c r="N287"/>
  <c r="N286"/>
  <c r="N283"/>
  <c r="N282"/>
  <c r="N281"/>
  <c r="N280"/>
  <c r="N279"/>
  <c r="E266"/>
  <c r="E265"/>
  <c r="B255"/>
  <c r="C254" s="1"/>
  <c r="C253"/>
  <c r="C251"/>
  <c r="B245"/>
  <c r="C244"/>
  <c r="C243"/>
  <c r="C242"/>
  <c r="C241"/>
  <c r="C240"/>
  <c r="L236"/>
  <c r="M236" s="1"/>
  <c r="B236"/>
  <c r="L235"/>
  <c r="C235"/>
  <c r="L234"/>
  <c r="C234"/>
  <c r="E212"/>
  <c r="D212"/>
  <c r="C174"/>
  <c r="D149"/>
  <c r="E149" s="1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C115"/>
  <c r="F122" s="1"/>
  <c r="B115"/>
  <c r="E122" s="1"/>
  <c r="F106"/>
  <c r="F105"/>
  <c r="F104"/>
  <c r="F103"/>
  <c r="F102"/>
  <c r="F101"/>
  <c r="F100"/>
  <c r="B87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60" s="1"/>
  <c r="G59"/>
  <c r="F59"/>
  <c r="E59"/>
  <c r="C59"/>
  <c r="G58"/>
  <c r="F58"/>
  <c r="E58"/>
  <c r="C58"/>
  <c r="G57"/>
  <c r="F57"/>
  <c r="E57"/>
  <c r="C57"/>
  <c r="G56"/>
  <c r="F56"/>
  <c r="E56"/>
  <c r="C56"/>
  <c r="G55"/>
  <c r="F55"/>
  <c r="E55"/>
  <c r="C55"/>
  <c r="G54"/>
  <c r="F54"/>
  <c r="E54"/>
  <c r="C54"/>
  <c r="G53"/>
  <c r="F53"/>
  <c r="E53"/>
  <c r="C53"/>
  <c r="G52"/>
  <c r="F52"/>
  <c r="E52"/>
  <c r="C52"/>
  <c r="D49"/>
  <c r="B49"/>
  <c r="F49" s="1"/>
  <c r="F48"/>
  <c r="G48" s="1"/>
  <c r="E48"/>
  <c r="C48"/>
  <c r="F47"/>
  <c r="G47" s="1"/>
  <c r="E47"/>
  <c r="C47"/>
  <c r="F46"/>
  <c r="G46" s="1"/>
  <c r="E46"/>
  <c r="C46"/>
  <c r="F45"/>
  <c r="G45" s="1"/>
  <c r="E45"/>
  <c r="C45"/>
  <c r="F44"/>
  <c r="G44" s="1"/>
  <c r="E44"/>
  <c r="C44"/>
  <c r="F43"/>
  <c r="G43" s="1"/>
  <c r="E43"/>
  <c r="C43"/>
  <c r="U10"/>
  <c r="K10"/>
  <c r="B10"/>
  <c r="U8"/>
  <c r="K8"/>
  <c r="U6"/>
  <c r="K6"/>
  <c r="K4"/>
  <c r="F116" l="1"/>
  <c r="F117"/>
  <c r="F118"/>
  <c r="F119"/>
  <c r="F120"/>
  <c r="F121"/>
  <c r="C252"/>
  <c r="D115"/>
  <c r="E116"/>
  <c r="E117"/>
  <c r="E118"/>
  <c r="E119"/>
  <c r="E120"/>
  <c r="E121"/>
  <c r="G122" l="1"/>
  <c r="G121"/>
  <c r="G120"/>
  <c r="G119"/>
  <c r="G118"/>
  <c r="G117"/>
  <c r="G116"/>
</calcChain>
</file>

<file path=xl/sharedStrings.xml><?xml version="1.0" encoding="utf-8"?>
<sst xmlns="http://schemas.openxmlformats.org/spreadsheetml/2006/main" count="305" uniqueCount="275">
  <si>
    <t>Direction de l'Action Territoriale</t>
  </si>
  <si>
    <t>Chiffres clefs</t>
  </si>
  <si>
    <t>% de la population de Montpellier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</si>
  <si>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</si>
  <si>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annuelle moyenne de la population en % (99 -2009)</t>
  </si>
  <si>
    <t>Nombre d'allocataires RSA</t>
  </si>
  <si>
    <t>% de propriétaires</t>
  </si>
  <si>
    <t>% de locataires</t>
  </si>
  <si>
    <t>% de  logements publics ordinaires (HLM)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</si>
  <si>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</si>
  <si>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</si>
  <si>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</si>
  <si>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</si>
  <si>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</si>
  <si>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</si>
  <si>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</si>
  <si>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</si>
  <si>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</si>
  <si>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</si>
  <si>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</si>
  <si>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</si>
  <si>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</si>
  <si>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</si>
  <si>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</si>
  <si>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</si>
  <si>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</si>
  <si>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</si>
  <si>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</si>
  <si>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</si>
  <si>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</si>
  <si>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</si>
  <si>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</si>
  <si>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</si>
  <si>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</si>
  <si>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</si>
  <si>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</si>
  <si>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</si>
  <si>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 xml:space="preserve">Marié </t>
  </si>
  <si>
    <t xml:space="preserve">Célibataire </t>
  </si>
  <si>
    <t>Ménages 1 personne</t>
  </si>
  <si>
    <t xml:space="preserve">Veuf </t>
  </si>
  <si>
    <t xml:space="preserve"> Hommes seuls</t>
  </si>
  <si>
    <t>Divorcé</t>
  </si>
  <si>
    <t xml:space="preserve"> Femmes seules</t>
  </si>
  <si>
    <t>Autres sans famille</t>
  </si>
  <si>
    <t>Personne de +15 ans vivant seules</t>
  </si>
  <si>
    <t>Ménages avec famille(s)</t>
  </si>
  <si>
    <t xml:space="preserve">15-24 ans </t>
  </si>
  <si>
    <t>Couple sans enfant</t>
  </si>
  <si>
    <t xml:space="preserve">25-54 ans </t>
  </si>
  <si>
    <t>Couple avec enfant(s)</t>
  </si>
  <si>
    <t xml:space="preserve">55-79 ans </t>
  </si>
  <si>
    <t>Famille monoparentale</t>
  </si>
  <si>
    <t xml:space="preserve">  + 80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</si>
  <si>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</si>
  <si>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</si>
  <si>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</si>
  <si>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</si>
  <si>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</si>
  <si>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</si>
  <si>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</si>
  <si>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</si>
  <si>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</si>
  <si>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</si>
  <si>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</si>
  <si>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</si>
  <si>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</si>
  <si>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</si>
  <si>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</si>
  <si>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</si>
  <si>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</si>
  <si>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</si>
  <si>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</si>
  <si>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</si>
  <si>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</si>
  <si>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</si>
  <si>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</si>
  <si>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</si>
  <si>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selon INSEE source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</si>
  <si>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</si>
  <si>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</si>
  <si>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</si>
  <si>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</si>
  <si>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</si>
  <si>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</si>
  <si>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</si>
  <si>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</si>
  <si>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</si>
  <si>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Actifs</t>
  </si>
  <si>
    <t>Chômeurs</t>
  </si>
  <si>
    <t xml:space="preserve">55-64 ans </t>
  </si>
  <si>
    <t>Taux national 12 %</t>
  </si>
  <si>
    <t>L'emploi et le chômage selon Pôle Emploi 2011</t>
  </si>
  <si>
    <t>Chômeurs par sexe et par âge</t>
  </si>
  <si>
    <t>moins de 25 ans</t>
  </si>
  <si>
    <t>femmes</t>
  </si>
  <si>
    <t>25 à moins de 50 ans</t>
  </si>
  <si>
    <t>50 ans et +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</si>
  <si>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</si>
  <si>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</si>
  <si>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</si>
  <si>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</si>
  <si>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</si>
  <si>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</si>
  <si>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</si>
  <si>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</si>
  <si>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</si>
  <si>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</si>
  <si>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</si>
  <si>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Source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</si>
  <si>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</si>
  <si>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</si>
  <si>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</si>
  <si>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</si>
  <si>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</si>
  <si>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</si>
  <si>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</si>
  <si>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</si>
  <si>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</si>
  <si>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</si>
  <si>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</si>
  <si>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</si>
  <si>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</si>
  <si>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</si>
  <si>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</si>
  <si>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</si>
  <si>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</si>
  <si>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</si>
  <si>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</si>
  <si>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</si>
  <si>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</si>
  <si>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</si>
  <si>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</si>
  <si>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</si>
  <si>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</si>
  <si>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</si>
  <si>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</si>
  <si>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</si>
  <si>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</si>
  <si>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</si>
  <si>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</si>
  <si>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</si>
  <si>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</si>
  <si>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 xml:space="preserve"> Commune résidence </t>
  </si>
  <si>
    <t xml:space="preserve"> Autre commune que commune résidence 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</si>
  <si>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</si>
  <si>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</si>
  <si>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</si>
  <si>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</si>
  <si>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</si>
  <si>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</si>
  <si>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Pas de voiture</t>
  </si>
  <si>
    <t>Une voiture</t>
  </si>
  <si>
    <t>Deux voitures ou plus</t>
  </si>
  <si>
    <t>Activité économique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</si>
  <si>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</si>
  <si>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</si>
  <si>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</si>
  <si>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</si>
  <si>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</si>
  <si>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</si>
  <si>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</si>
  <si>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</si>
  <si>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</si>
  <si>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</si>
  <si>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</si>
  <si>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</si>
  <si>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</si>
  <si>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</si>
  <si>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</si>
  <si>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</si>
  <si>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</si>
  <si>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</si>
  <si>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</si>
  <si>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</si>
  <si>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</si>
  <si>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</si>
  <si>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 économique INSEE 2012</t>
  </si>
  <si>
    <t>Commerces</t>
  </si>
  <si>
    <t>Médecin</t>
  </si>
  <si>
    <t>Services</t>
  </si>
  <si>
    <t xml:space="preserve"> Hypermarché</t>
  </si>
  <si>
    <t>Médecin omnipraticien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</si>
  <si>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</si>
  <si>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</si>
  <si>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</si>
  <si>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</si>
  <si>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</si>
  <si>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Spécialiste en dermatologie vénéréologie</t>
  </si>
  <si>
    <t>Gendarmerie</t>
  </si>
  <si>
    <t xml:space="preserve"> Supérette</t>
  </si>
  <si>
    <t>Spécialiste en gynécologie médicale</t>
  </si>
  <si>
    <t>Courd’appel</t>
  </si>
  <si>
    <t xml:space="preserve"> Epicerie</t>
  </si>
  <si>
    <t>Spécialiste en gynécologie obstétrique</t>
  </si>
  <si>
    <t>Tribunal de grande instance</t>
  </si>
  <si>
    <t xml:space="preserve"> Boulangerie</t>
  </si>
  <si>
    <t>Spécialiste en gastroentérologie hépatologie</t>
  </si>
  <si>
    <t>Tribunald’instance</t>
  </si>
  <si>
    <t xml:space="preserve"> Boucherie charcuterie</t>
  </si>
  <si>
    <t>Spécialiste en psychiatrie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</si>
  <si>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</si>
  <si>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</si>
  <si>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</si>
  <si>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</si>
  <si>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</si>
  <si>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Spécialiste en otorhinolaryngologie</t>
  </si>
  <si>
    <t>Agence de proximité</t>
  </si>
  <si>
    <t xml:space="preserve"> Librairie papeterie journaux</t>
  </si>
  <si>
    <t>Spécialiste en pédiatrie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</si>
  <si>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</si>
  <si>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</si>
  <si>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</si>
  <si>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</si>
  <si>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</si>
  <si>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</si>
  <si>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</si>
  <si>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</si>
  <si>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</si>
  <si>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</si>
  <si>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</si>
  <si>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>Chirurgien dentiste</t>
  </si>
  <si>
    <t>Banque, Caissed'Epargne</t>
  </si>
  <si>
    <t xml:space="preserve"> Magasin de meubles</t>
  </si>
  <si>
    <t>Sagefemme</t>
  </si>
  <si>
    <t>Pompes funèbres</t>
  </si>
  <si>
    <t xml:space="preserve"> Magasin d'articles de sports et de loisirs</t>
  </si>
  <si>
    <t>Infirmier</t>
  </si>
  <si>
    <t>Bureau de poste</t>
  </si>
  <si>
    <t xml:space="preserve"> Magasin de revêtements murs et sols</t>
  </si>
  <si>
    <t>Masseur kinésithérapeute</t>
  </si>
  <si>
    <t>Relais poste commerçant</t>
  </si>
  <si>
    <t xml:space="preserve"> Droguerie quincaillerie bricolage</t>
  </si>
  <si>
    <t>Orthophoniste</t>
  </si>
  <si>
    <t>Agence postale communale</t>
  </si>
  <si>
    <t xml:space="preserve"> Parfumerie</t>
  </si>
  <si>
    <t>Orthoptiste</t>
  </si>
  <si>
    <t>Réparation auto et dematériel agricole</t>
  </si>
  <si>
    <t xml:space="preserve"> Horlogerie Bijouterie</t>
  </si>
  <si>
    <t>Pédicurepodologue</t>
  </si>
  <si>
    <t>Contrôle technique automobile</t>
  </si>
  <si>
    <t xml:space="preserve"> Fleuriste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</si>
  <si>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</si>
  <si>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</si>
  <si>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</si>
  <si>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</si>
  <si>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</si>
  <si>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</si>
  <si>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</si>
  <si>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Maçon</t>
  </si>
  <si>
    <t>Plâtrier peintre</t>
  </si>
  <si>
    <t>Menuisier, charpentier, serrurier</t>
  </si>
  <si>
    <t>Plombier, couvreur,chauffagiste</t>
  </si>
  <si>
    <t>Electricien</t>
  </si>
  <si>
    <t>Entreprise générale dubâtiment</t>
  </si>
  <si>
    <t>Coiffure</t>
  </si>
  <si>
    <t>Vétérinaire</t>
  </si>
  <si>
    <t>Agencedetravailtemporaire</t>
  </si>
  <si>
    <t>Restaurant</t>
  </si>
  <si>
    <t>Agence immobilière</t>
  </si>
  <si>
    <t>Blanchisserie-Teinturerie</t>
  </si>
  <si>
    <t>Population Mosson 2009</t>
  </si>
  <si>
    <t>Mosson</t>
  </si>
  <si>
    <t xml:space="preserve">Evolution population </t>
  </si>
  <si>
    <t>Surface du territoire</t>
  </si>
  <si>
    <t xml:space="preserve"> </t>
  </si>
  <si>
    <t>Revenu fiscal par habitant</t>
  </si>
  <si>
    <t>% de chomeurs</t>
  </si>
  <si>
    <t>Population par catégorie socio-professionnelle</t>
  </si>
  <si>
    <t>État matrimonial légal des personnes</t>
  </si>
  <si>
    <t>Nb de familles avec enfants de - de 25 ans</t>
  </si>
  <si>
    <t>Chômeurs par âge
 en 2009</t>
  </si>
  <si>
    <t xml:space="preserve"> Chômeurs selon niveau de formation</t>
  </si>
  <si>
    <t>Taux national : 15%</t>
  </si>
  <si>
    <t>Nombre de voiture par ménage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</si>
</sst>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7"/>
      <color theme="1"/>
      <name val="Calibri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4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10" fontId="7" fillId="0" borderId="2" xfId="1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7" xfId="0" applyFont="1" applyFill="1" applyBorder="1" applyAlignment="1">
      <alignment vertical="center"/>
    </xf>
    <xf numFmtId="0" fontId="13" fillId="4" borderId="12" xfId="0" applyFont="1" applyFill="1" applyBorder="1" applyAlignment="1">
      <alignment horizontal="left" vertical="center" indent="1"/>
    </xf>
    <xf numFmtId="3" fontId="8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3" fontId="8" fillId="0" borderId="14" xfId="0" applyNumberFormat="1" applyFont="1" applyBorder="1" applyAlignment="1">
      <alignment vertical="center"/>
    </xf>
    <xf numFmtId="10" fontId="8" fillId="0" borderId="14" xfId="0" applyNumberFormat="1" applyFont="1" applyBorder="1" applyAlignment="1">
      <alignment vertical="center"/>
    </xf>
    <xf numFmtId="0" fontId="13" fillId="4" borderId="8" xfId="0" applyFont="1" applyFill="1" applyBorder="1" applyAlignment="1">
      <alignment horizontal="left" vertical="center" indent="1"/>
    </xf>
    <xf numFmtId="1" fontId="15" fillId="0" borderId="7" xfId="0" applyNumberFormat="1" applyFont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49" fontId="16" fillId="4" borderId="14" xfId="0" applyNumberFormat="1" applyFont="1" applyFill="1" applyBorder="1" applyAlignment="1" applyProtection="1">
      <alignment horizontal="left" vertical="center" indent="1"/>
    </xf>
    <xf numFmtId="3" fontId="13" fillId="0" borderId="14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15" xfId="0" applyNumberFormat="1" applyFont="1" applyFill="1" applyBorder="1" applyAlignment="1" applyProtection="1">
      <alignment horizontal="left" vertical="center" indent="1"/>
    </xf>
    <xf numFmtId="3" fontId="13" fillId="0" borderId="15" xfId="0" applyNumberFormat="1" applyFont="1" applyBorder="1" applyAlignment="1">
      <alignment vertical="center"/>
    </xf>
    <xf numFmtId="10" fontId="8" fillId="0" borderId="15" xfId="0" applyNumberFormat="1" applyFont="1" applyBorder="1" applyAlignment="1">
      <alignment vertical="center"/>
    </xf>
    <xf numFmtId="1" fontId="13" fillId="0" borderId="7" xfId="0" applyNumberFormat="1" applyFont="1" applyBorder="1" applyAlignment="1">
      <alignment vertical="center"/>
    </xf>
    <xf numFmtId="1" fontId="8" fillId="0" borderId="7" xfId="0" applyNumberFormat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7" xfId="0" applyFont="1" applyFill="1" applyBorder="1" applyAlignment="1">
      <alignment horizontal="left" vertical="center" indent="1"/>
    </xf>
    <xf numFmtId="1" fontId="13" fillId="4" borderId="7" xfId="0" applyNumberFormat="1" applyFont="1" applyFill="1" applyBorder="1" applyAlignment="1">
      <alignment horizontal="center" vertical="center"/>
    </xf>
    <xf numFmtId="1" fontId="8" fillId="4" borderId="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 indent="1"/>
    </xf>
    <xf numFmtId="10" fontId="8" fillId="3" borderId="13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15" xfId="0" applyFont="1" applyFill="1" applyBorder="1" applyAlignment="1">
      <alignment horizontal="left" vertical="center" indent="1"/>
    </xf>
    <xf numFmtId="10" fontId="8" fillId="3" borderId="15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" fontId="15" fillId="0" borderId="13" xfId="0" applyNumberFormat="1" applyFont="1" applyBorder="1" applyAlignment="1">
      <alignment vertical="center"/>
    </xf>
    <xf numFmtId="0" fontId="17" fillId="5" borderId="12" xfId="0" applyFont="1" applyFill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7" fillId="5" borderId="12" xfId="0" quotePrefix="1" applyFont="1" applyFill="1" applyBorder="1" applyAlignment="1">
      <alignment horizontal="left" vertical="center"/>
    </xf>
    <xf numFmtId="0" fontId="13" fillId="5" borderId="12" xfId="0" quotePrefix="1" applyFont="1" applyFill="1" applyBorder="1" applyAlignment="1">
      <alignment horizontal="left" vertical="center" indent="1"/>
    </xf>
    <xf numFmtId="3" fontId="8" fillId="0" borderId="15" xfId="0" applyNumberFormat="1" applyFont="1" applyBorder="1" applyAlignment="1">
      <alignment vertical="center"/>
    </xf>
    <xf numFmtId="0" fontId="13" fillId="5" borderId="12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0" fontId="13" fillId="5" borderId="4" xfId="0" quotePrefix="1" applyFont="1" applyFill="1" applyBorder="1" applyAlignment="1">
      <alignment horizontal="left" vertical="center" indent="1"/>
    </xf>
    <xf numFmtId="3" fontId="8" fillId="0" borderId="3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3" fillId="5" borderId="12" xfId="0" applyFont="1" applyFill="1" applyBorder="1" applyAlignment="1">
      <alignment vertical="center"/>
    </xf>
    <xf numFmtId="0" fontId="13" fillId="5" borderId="4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vertical="center"/>
    </xf>
    <xf numFmtId="165" fontId="8" fillId="0" borderId="11" xfId="0" applyNumberFormat="1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0" fontId="13" fillId="5" borderId="15" xfId="0" applyFont="1" applyFill="1" applyBorder="1" applyAlignment="1">
      <alignment vertical="center"/>
    </xf>
    <xf numFmtId="10" fontId="8" fillId="0" borderId="3" xfId="0" applyNumberFormat="1" applyFont="1" applyBorder="1" applyAlignment="1">
      <alignment vertical="center"/>
    </xf>
    <xf numFmtId="0" fontId="13" fillId="5" borderId="8" xfId="0" applyFont="1" applyFill="1" applyBorder="1" applyAlignment="1">
      <alignment vertical="center"/>
    </xf>
    <xf numFmtId="3" fontId="13" fillId="5" borderId="7" xfId="0" applyNumberFormat="1" applyFont="1" applyFill="1" applyBorder="1" applyAlignment="1">
      <alignment vertical="top"/>
    </xf>
    <xf numFmtId="0" fontId="0" fillId="0" borderId="7" xfId="0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3" fontId="13" fillId="0" borderId="14" xfId="0" applyNumberFormat="1" applyFont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9" fontId="13" fillId="0" borderId="7" xfId="0" applyNumberFormat="1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top"/>
    </xf>
    <xf numFmtId="3" fontId="13" fillId="0" borderId="15" xfId="0" applyNumberFormat="1" applyFont="1" applyBorder="1" applyAlignment="1">
      <alignment vertical="top"/>
    </xf>
    <xf numFmtId="3" fontId="13" fillId="0" borderId="3" xfId="0" applyNumberFormat="1" applyFont="1" applyBorder="1" applyAlignment="1">
      <alignment vertical="top"/>
    </xf>
    <xf numFmtId="3" fontId="13" fillId="3" borderId="15" xfId="0" applyNumberFormat="1" applyFont="1" applyFill="1" applyBorder="1" applyAlignment="1">
      <alignment vertical="top"/>
    </xf>
    <xf numFmtId="3" fontId="8" fillId="0" borderId="14" xfId="0" applyNumberFormat="1" applyFont="1" applyFill="1" applyBorder="1" applyAlignment="1">
      <alignment vertical="center"/>
    </xf>
    <xf numFmtId="10" fontId="8" fillId="0" borderId="14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1" fontId="13" fillId="0" borderId="13" xfId="0" applyNumberFormat="1" applyFont="1" applyFill="1" applyBorder="1" applyAlignment="1">
      <alignment vertical="center"/>
    </xf>
    <xf numFmtId="1" fontId="13" fillId="0" borderId="10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1" fontId="13" fillId="0" borderId="14" xfId="0" applyNumberFormat="1" applyFont="1" applyFill="1" applyBorder="1" applyAlignment="1">
      <alignment vertical="center"/>
    </xf>
    <xf numFmtId="1" fontId="13" fillId="0" borderId="12" xfId="0" applyNumberFormat="1" applyFont="1" applyBorder="1" applyAlignment="1">
      <alignment vertical="center"/>
    </xf>
    <xf numFmtId="9" fontId="13" fillId="0" borderId="14" xfId="0" applyNumberFormat="1" applyFont="1" applyBorder="1" applyAlignment="1">
      <alignment vertical="center"/>
    </xf>
    <xf numFmtId="1" fontId="13" fillId="0" borderId="4" xfId="0" applyNumberFormat="1" applyFont="1" applyBorder="1" applyAlignment="1">
      <alignment vertical="center"/>
    </xf>
    <xf numFmtId="9" fontId="13" fillId="0" borderId="15" xfId="0" applyNumberFormat="1" applyFont="1" applyBorder="1" applyAlignment="1">
      <alignment vertical="center"/>
    </xf>
    <xf numFmtId="10" fontId="20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1" fontId="13" fillId="5" borderId="16" xfId="0" applyNumberFormat="1" applyFont="1" applyFill="1" applyBorder="1" applyAlignment="1">
      <alignment vertical="center"/>
    </xf>
    <xf numFmtId="1" fontId="13" fillId="5" borderId="9" xfId="0" applyNumberFormat="1" applyFont="1" applyFill="1" applyBorder="1" applyAlignment="1">
      <alignment vertical="center"/>
    </xf>
    <xf numFmtId="1" fontId="8" fillId="5" borderId="11" xfId="0" applyNumberFormat="1" applyFont="1" applyFill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1" fontId="8" fillId="5" borderId="1" xfId="0" applyNumberFormat="1" applyFont="1" applyFill="1" applyBorder="1" applyAlignment="1">
      <alignment vertical="center"/>
    </xf>
    <xf numFmtId="1" fontId="13" fillId="0" borderId="14" xfId="0" applyNumberFormat="1" applyFont="1" applyBorder="1" applyAlignment="1">
      <alignment vertical="center"/>
    </xf>
    <xf numFmtId="1" fontId="8" fillId="5" borderId="3" xfId="0" applyNumberFormat="1" applyFont="1" applyFill="1" applyBorder="1" applyAlignment="1">
      <alignment vertical="center"/>
    </xf>
    <xf numFmtId="1" fontId="13" fillId="0" borderId="15" xfId="0" applyNumberFormat="1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7" xfId="0" applyNumberFormat="1" applyFont="1" applyFill="1" applyBorder="1" applyAlignment="1">
      <alignment vertical="center"/>
    </xf>
    <xf numFmtId="1" fontId="13" fillId="5" borderId="1" xfId="0" applyNumberFormat="1" applyFont="1" applyFill="1" applyBorder="1" applyAlignment="1">
      <alignment vertical="center"/>
    </xf>
    <xf numFmtId="1" fontId="13" fillId="5" borderId="3" xfId="0" applyNumberFormat="1" applyFont="1" applyFill="1" applyBorder="1" applyAlignment="1">
      <alignment vertical="center"/>
    </xf>
    <xf numFmtId="1" fontId="17" fillId="5" borderId="16" xfId="0" applyNumberFormat="1" applyFont="1" applyFill="1" applyBorder="1" applyAlignment="1">
      <alignment vertical="center"/>
    </xf>
    <xf numFmtId="9" fontId="17" fillId="5" borderId="9" xfId="0" applyNumberFormat="1" applyFont="1" applyFill="1" applyBorder="1" applyAlignment="1">
      <alignment vertical="center"/>
    </xf>
    <xf numFmtId="1" fontId="13" fillId="5" borderId="5" xfId="0" applyNumberFormat="1" applyFont="1" applyFill="1" applyBorder="1" applyAlignment="1">
      <alignment vertical="center"/>
    </xf>
    <xf numFmtId="1" fontId="13" fillId="5" borderId="11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2" xfId="0" applyNumberFormat="1" applyFont="1" applyFill="1" applyBorder="1" applyAlignment="1">
      <alignment vertical="center"/>
    </xf>
    <xf numFmtId="0" fontId="12" fillId="2" borderId="6" xfId="0" applyFont="1" applyFill="1" applyBorder="1" applyAlignment="1">
      <alignment horizontal="left" vertical="top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9" fontId="8" fillId="0" borderId="7" xfId="1" applyNumberFormat="1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7" xfId="0" applyFont="1" applyFill="1" applyBorder="1" applyAlignment="1">
      <alignment wrapText="1"/>
    </xf>
    <xf numFmtId="0" fontId="0" fillId="5" borderId="7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4" xfId="0" applyNumberFormat="1" applyFont="1" applyFill="1" applyBorder="1" applyAlignment="1">
      <alignment vertical="center"/>
    </xf>
    <xf numFmtId="3" fontId="13" fillId="0" borderId="15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9" fontId="8" fillId="0" borderId="11" xfId="0" applyNumberFormat="1" applyFont="1" applyBorder="1" applyAlignment="1">
      <alignment vertical="center"/>
    </xf>
    <xf numFmtId="0" fontId="0" fillId="5" borderId="5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9" fontId="8" fillId="0" borderId="13" xfId="0" applyNumberFormat="1" applyFont="1" applyFill="1" applyBorder="1" applyAlignment="1">
      <alignment vertical="center"/>
    </xf>
    <xf numFmtId="9" fontId="8" fillId="0" borderId="1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3" fontId="13" fillId="3" borderId="14" xfId="0" applyNumberFormat="1" applyFont="1" applyFill="1" applyBorder="1" applyAlignment="1">
      <alignment vertical="center"/>
    </xf>
    <xf numFmtId="9" fontId="8" fillId="0" borderId="14" xfId="0" applyNumberFormat="1" applyFont="1" applyFill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10" fontId="8" fillId="0" borderId="9" xfId="0" applyNumberFormat="1" applyFont="1" applyBorder="1" applyAlignment="1">
      <alignment vertical="center"/>
    </xf>
    <xf numFmtId="0" fontId="13" fillId="5" borderId="4" xfId="0" applyFont="1" applyFill="1" applyBorder="1" applyAlignment="1">
      <alignment horizontal="left" vertical="center" indent="1"/>
    </xf>
    <xf numFmtId="0" fontId="0" fillId="5" borderId="2" xfId="0" applyFont="1" applyFill="1" applyBorder="1" applyAlignment="1">
      <alignment vertical="center"/>
    </xf>
    <xf numFmtId="0" fontId="0" fillId="5" borderId="3" xfId="0" applyFont="1" applyFill="1" applyBorder="1" applyAlignment="1">
      <alignment vertical="center"/>
    </xf>
    <xf numFmtId="3" fontId="13" fillId="3" borderId="15" xfId="0" applyNumberFormat="1" applyFont="1" applyFill="1" applyBorder="1" applyAlignment="1">
      <alignment vertical="center"/>
    </xf>
    <xf numFmtId="9" fontId="8" fillId="0" borderId="15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4" xfId="0" applyNumberFormat="1" applyFont="1" applyBorder="1" applyAlignment="1">
      <alignment vertical="center"/>
    </xf>
    <xf numFmtId="0" fontId="13" fillId="5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1" fontId="0" fillId="0" borderId="0" xfId="0" applyNumberFormat="1"/>
    <xf numFmtId="9" fontId="8" fillId="0" borderId="7" xfId="0" applyNumberFormat="1" applyFont="1" applyFill="1" applyBorder="1" applyAlignment="1">
      <alignment vertical="center"/>
    </xf>
    <xf numFmtId="1" fontId="13" fillId="0" borderId="7" xfId="0" applyNumberFormat="1" applyFont="1" applyFill="1" applyBorder="1" applyAlignment="1">
      <alignment vertical="center"/>
    </xf>
    <xf numFmtId="10" fontId="8" fillId="0" borderId="11" xfId="0" applyNumberFormat="1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10" fontId="8" fillId="0" borderId="11" xfId="0" applyNumberFormat="1" applyFont="1" applyFill="1" applyBorder="1" applyAlignment="1">
      <alignment vertical="center"/>
    </xf>
    <xf numFmtId="10" fontId="8" fillId="0" borderId="1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3" xfId="0" applyNumberFormat="1" applyFont="1" applyFill="1" applyBorder="1" applyAlignment="1">
      <alignment vertical="center"/>
    </xf>
    <xf numFmtId="0" fontId="26" fillId="5" borderId="12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3" xfId="0" applyNumberFormat="1" applyFont="1" applyFill="1" applyBorder="1" applyAlignment="1">
      <alignment vertical="center"/>
    </xf>
    <xf numFmtId="10" fontId="26" fillId="0" borderId="1" xfId="0" applyNumberFormat="1" applyFont="1" applyBorder="1" applyAlignment="1">
      <alignment vertical="center"/>
    </xf>
    <xf numFmtId="3" fontId="29" fillId="3" borderId="14" xfId="0" applyNumberFormat="1" applyFont="1" applyFill="1" applyBorder="1" applyAlignment="1">
      <alignment vertical="center"/>
    </xf>
    <xf numFmtId="3" fontId="30" fillId="0" borderId="7" xfId="0" applyNumberFormat="1" applyFont="1" applyBorder="1" applyAlignment="1">
      <alignment horizontal="center" vertical="center"/>
    </xf>
    <xf numFmtId="10" fontId="26" fillId="0" borderId="9" xfId="0" applyNumberFormat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1" fontId="13" fillId="0" borderId="14" xfId="0" applyNumberFormat="1" applyFont="1" applyFill="1" applyBorder="1" applyAlignment="1">
      <alignment vertical="top"/>
    </xf>
    <xf numFmtId="1" fontId="13" fillId="0" borderId="15" xfId="0" applyNumberFormat="1" applyFont="1" applyFill="1" applyBorder="1" applyAlignment="1">
      <alignment vertical="top"/>
    </xf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1" fontId="17" fillId="0" borderId="1" xfId="0" applyNumberFormat="1" applyFont="1" applyBorder="1" applyAlignment="1">
      <alignment vertical="center"/>
    </xf>
    <xf numFmtId="3" fontId="13" fillId="5" borderId="9" xfId="0" applyNumberFormat="1" applyFont="1" applyFill="1" applyBorder="1" applyAlignment="1">
      <alignment vertical="top"/>
    </xf>
    <xf numFmtId="3" fontId="15" fillId="5" borderId="7" xfId="0" applyNumberFormat="1" applyFont="1" applyFill="1" applyBorder="1" applyAlignment="1">
      <alignment vertical="center"/>
    </xf>
    <xf numFmtId="3" fontId="13" fillId="4" borderId="7" xfId="0" applyNumberFormat="1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10" fontId="8" fillId="0" borderId="1" xfId="0" applyNumberFormat="1" applyFont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10" fontId="8" fillId="0" borderId="5" xfId="0" applyNumberFormat="1" applyFont="1" applyFill="1" applyBorder="1" applyAlignment="1">
      <alignment vertical="center"/>
    </xf>
    <xf numFmtId="3" fontId="14" fillId="0" borderId="7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top"/>
    </xf>
    <xf numFmtId="0" fontId="8" fillId="0" borderId="7" xfId="0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/>
    </xf>
    <xf numFmtId="10" fontId="7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right" vertical="center" indent="1"/>
    </xf>
    <xf numFmtId="0" fontId="5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10" fontId="7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vertical="center"/>
    </xf>
    <xf numFmtId="165" fontId="7" fillId="2" borderId="2" xfId="1" applyNumberFormat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9" fontId="7" fillId="2" borderId="2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3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4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7" fillId="5" borderId="13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textRotation="50"/>
    </xf>
    <xf numFmtId="0" fontId="8" fillId="5" borderId="11" xfId="0" applyFont="1" applyFill="1" applyBorder="1" applyAlignment="1">
      <alignment horizontal="center" vertical="center" textRotation="50"/>
    </xf>
    <xf numFmtId="0" fontId="8" fillId="5" borderId="4" xfId="0" applyFont="1" applyFill="1" applyBorder="1" applyAlignment="1">
      <alignment horizontal="center" vertical="center" textRotation="50"/>
    </xf>
    <xf numFmtId="0" fontId="8" fillId="5" borderId="3" xfId="0" applyFont="1" applyFill="1" applyBorder="1" applyAlignment="1">
      <alignment horizontal="center" vertical="center" textRotation="50"/>
    </xf>
    <xf numFmtId="0" fontId="8" fillId="5" borderId="13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8" fillId="0" borderId="12" xfId="0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0" fontId="15" fillId="5" borderId="13" xfId="0" applyFont="1" applyFill="1" applyBorder="1" applyAlignment="1">
      <alignment horizontal="center" vertical="center" textRotation="90"/>
    </xf>
    <xf numFmtId="0" fontId="15" fillId="5" borderId="14" xfId="0" applyFont="1" applyFill="1" applyBorder="1" applyAlignment="1">
      <alignment horizontal="center" vertical="center" textRotation="90"/>
    </xf>
    <xf numFmtId="0" fontId="17" fillId="5" borderId="8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 textRotation="43"/>
    </xf>
    <xf numFmtId="0" fontId="8" fillId="5" borderId="14" xfId="0" applyFont="1" applyFill="1" applyBorder="1" applyAlignment="1">
      <alignment horizontal="center" vertical="center" textRotation="43"/>
    </xf>
    <xf numFmtId="0" fontId="17" fillId="5" borderId="10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5" fillId="5" borderId="13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5" fillId="5" borderId="11" xfId="0" applyFont="1" applyFill="1" applyBorder="1" applyAlignment="1">
      <alignment horizontal="center" vertical="center" textRotation="90" wrapText="1"/>
    </xf>
    <xf numFmtId="0" fontId="15" fillId="5" borderId="3" xfId="0" applyFont="1" applyFill="1" applyBorder="1" applyAlignment="1">
      <alignment horizontal="center" vertical="center" textRotation="90" wrapText="1"/>
    </xf>
    <xf numFmtId="0" fontId="15" fillId="5" borderId="14" xfId="0" applyFont="1" applyFill="1" applyBorder="1" applyAlignment="1">
      <alignment horizontal="center" vertical="center" textRotation="90" wrapText="1"/>
    </xf>
    <xf numFmtId="0" fontId="15" fillId="5" borderId="1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16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23" fillId="5" borderId="10" xfId="0" applyFont="1" applyFill="1" applyBorder="1" applyAlignment="1">
      <alignment horizontal="left" vertical="top" wrapText="1"/>
    </xf>
    <xf numFmtId="0" fontId="23" fillId="5" borderId="5" xfId="0" applyFont="1" applyFill="1" applyBorder="1" applyAlignment="1">
      <alignment horizontal="left" vertical="top" wrapText="1"/>
    </xf>
    <xf numFmtId="0" fontId="23" fillId="5" borderId="1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22" fillId="5" borderId="10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11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7" fillId="5" borderId="14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textRotation="90" wrapText="1"/>
    </xf>
    <xf numFmtId="0" fontId="8" fillId="5" borderId="14" xfId="0" applyFont="1" applyFill="1" applyBorder="1" applyAlignment="1">
      <alignment horizontal="center" vertical="center" textRotation="90" wrapText="1"/>
    </xf>
    <xf numFmtId="0" fontId="8" fillId="5" borderId="15" xfId="0" applyFont="1" applyFill="1" applyBorder="1" applyAlignment="1">
      <alignment horizontal="center" vertical="center" textRotation="90" wrapText="1"/>
    </xf>
    <xf numFmtId="0" fontId="17" fillId="5" borderId="8" xfId="0" applyFont="1" applyFill="1" applyBorder="1" applyAlignment="1">
      <alignment vertical="center"/>
    </xf>
    <xf numFmtId="0" fontId="17" fillId="5" borderId="1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25" fillId="5" borderId="8" xfId="0" applyFont="1" applyFill="1" applyBorder="1" applyAlignment="1">
      <alignment vertical="center"/>
    </xf>
    <xf numFmtId="0" fontId="25" fillId="5" borderId="16" xfId="0" applyFont="1" applyFill="1" applyBorder="1" applyAlignment="1">
      <alignment vertical="center"/>
    </xf>
    <xf numFmtId="0" fontId="25" fillId="5" borderId="9" xfId="0" applyFont="1" applyFill="1" applyBorder="1" applyAlignment="1">
      <alignment vertical="center"/>
    </xf>
    <xf numFmtId="49" fontId="28" fillId="5" borderId="12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" xfId="0" applyNumberFormat="1" applyFont="1" applyFill="1" applyBorder="1" applyAlignment="1">
      <alignment horizontal="left" vertical="center" wrapText="1"/>
    </xf>
    <xf numFmtId="49" fontId="28" fillId="5" borderId="4" xfId="0" applyNumberFormat="1" applyFont="1" applyFill="1" applyBorder="1" applyAlignment="1">
      <alignment horizontal="left" vertical="center" wrapText="1"/>
    </xf>
    <xf numFmtId="49" fontId="28" fillId="5" borderId="2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8" xfId="0" applyNumberFormat="1" applyFont="1" applyFill="1" applyBorder="1" applyAlignment="1">
      <alignment horizontal="left" vertical="center" wrapText="1"/>
    </xf>
    <xf numFmtId="49" fontId="28" fillId="5" borderId="16" xfId="0" applyNumberFormat="1" applyFont="1" applyFill="1" applyBorder="1" applyAlignment="1">
      <alignment horizontal="left" vertical="center" wrapText="1"/>
    </xf>
    <xf numFmtId="49" fontId="28" fillId="5" borderId="9" xfId="0" applyNumberFormat="1" applyFont="1" applyFill="1" applyBorder="1" applyAlignment="1">
      <alignment horizontal="left" vertical="center" wrapText="1"/>
    </xf>
    <xf numFmtId="0" fontId="23" fillId="5" borderId="12" xfId="0" applyFont="1" applyFill="1" applyBorder="1" applyAlignment="1">
      <alignment horizontal="left" vertical="top" wrapText="1"/>
    </xf>
    <xf numFmtId="0" fontId="23" fillId="5" borderId="0" xfId="0" applyFont="1" applyFill="1" applyBorder="1" applyAlignment="1">
      <alignment horizontal="left" vertical="top" wrapText="1"/>
    </xf>
    <xf numFmtId="0" fontId="23" fillId="5" borderId="1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horizontal="left" vertical="top" wrapText="1"/>
    </xf>
    <xf numFmtId="0" fontId="23" fillId="5" borderId="3" xfId="0" applyFont="1" applyFill="1" applyBorder="1" applyAlignment="1">
      <alignment horizontal="left" vertical="top" wrapText="1"/>
    </xf>
    <xf numFmtId="0" fontId="17" fillId="5" borderId="8" xfId="0" applyFont="1" applyFill="1" applyBorder="1" applyAlignment="1">
      <alignment horizontal="left" vertical="top"/>
    </xf>
    <xf numFmtId="0" fontId="17" fillId="5" borderId="16" xfId="0" applyFont="1" applyFill="1" applyBorder="1" applyAlignment="1">
      <alignment horizontal="left" vertical="top"/>
    </xf>
    <xf numFmtId="0" fontId="17" fillId="5" borderId="9" xfId="0" applyFont="1" applyFill="1" applyBorder="1" applyAlignment="1">
      <alignment horizontal="left" vertical="top"/>
    </xf>
    <xf numFmtId="0" fontId="31" fillId="5" borderId="8" xfId="0" applyFont="1" applyFill="1" applyBorder="1" applyAlignment="1">
      <alignment vertical="top" wrapText="1"/>
    </xf>
    <xf numFmtId="0" fontId="31" fillId="5" borderId="16" xfId="0" applyFont="1" applyFill="1" applyBorder="1" applyAlignment="1">
      <alignment vertical="top" wrapText="1"/>
    </xf>
    <xf numFmtId="0" fontId="31" fillId="5" borderId="9" xfId="0" applyFont="1" applyFill="1" applyBorder="1" applyAlignment="1">
      <alignment vertical="top" wrapText="1"/>
    </xf>
    <xf numFmtId="0" fontId="31" fillId="5" borderId="8" xfId="0" applyFont="1" applyFill="1" applyBorder="1" applyAlignment="1">
      <alignment horizontal="left" vertical="top" wrapText="1"/>
    </xf>
    <xf numFmtId="0" fontId="31" fillId="5" borderId="16" xfId="0" applyFont="1" applyFill="1" applyBorder="1" applyAlignment="1">
      <alignment horizontal="left" vertical="top" wrapText="1"/>
    </xf>
    <xf numFmtId="0" fontId="31" fillId="5" borderId="9" xfId="0" applyFont="1" applyFill="1" applyBorder="1" applyAlignment="1">
      <alignment horizontal="left" vertical="top" wrapText="1"/>
    </xf>
    <xf numFmtId="0" fontId="14" fillId="5" borderId="8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31" fillId="5" borderId="8" xfId="0" applyFont="1" applyFill="1" applyBorder="1" applyAlignment="1">
      <alignment vertical="center" wrapText="1"/>
    </xf>
    <xf numFmtId="0" fontId="31" fillId="5" borderId="16" xfId="0" applyFont="1" applyFill="1" applyBorder="1" applyAlignment="1">
      <alignment vertical="center" wrapText="1"/>
    </xf>
    <xf numFmtId="0" fontId="31" fillId="5" borderId="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left" vertical="center"/>
    </xf>
    <xf numFmtId="0" fontId="14" fillId="4" borderId="16" xfId="0" applyFont="1" applyFill="1" applyBorder="1" applyAlignment="1">
      <alignment horizontal="left" vertical="center"/>
    </xf>
    <xf numFmtId="0" fontId="14" fillId="6" borderId="8" xfId="0" applyFont="1" applyFill="1" applyBorder="1"/>
    <xf numFmtId="0" fontId="14" fillId="6" borderId="16" xfId="0" applyFont="1" applyFill="1" applyBorder="1"/>
    <xf numFmtId="0" fontId="14" fillId="6" borderId="9" xfId="0" applyFont="1" applyFill="1" applyBorder="1"/>
    <xf numFmtId="10" fontId="8" fillId="0" borderId="7" xfId="0" applyNumberFormat="1" applyFont="1" applyFill="1" applyBorder="1" applyAlignment="1">
      <alignment vertical="center"/>
    </xf>
    <xf numFmtId="0" fontId="8" fillId="0" borderId="8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Fill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horizontal="left"/>
    </xf>
    <xf numFmtId="0" fontId="8" fillId="7" borderId="7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2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Mosson!$B$42:$C$42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Mosson!$A$43:$A$48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Mosson!$B$43:$B$48</c:f>
              <c:numCache>
                <c:formatCode>#,##0</c:formatCode>
                <c:ptCount val="6"/>
                <c:pt idx="0">
                  <c:v>1883.760057</c:v>
                </c:pt>
                <c:pt idx="1">
                  <c:v>1707.2004589999999</c:v>
                </c:pt>
                <c:pt idx="2">
                  <c:v>1215.942867</c:v>
                </c:pt>
                <c:pt idx="3">
                  <c:v>919.52757100000008</c:v>
                </c:pt>
                <c:pt idx="4">
                  <c:v>814.90670499999999</c:v>
                </c:pt>
                <c:pt idx="5">
                  <c:v>278.01819899999998</c:v>
                </c:pt>
              </c:numCache>
            </c:numRef>
          </c:val>
        </c:ser>
        <c:ser>
          <c:idx val="2"/>
          <c:order val="1"/>
          <c:tx>
            <c:strRef>
              <c:f>Mosson!$D$42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Mosson!$A$43:$A$48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Mosson!$D$43:$D$48</c:f>
              <c:numCache>
                <c:formatCode>#,##0</c:formatCode>
                <c:ptCount val="6"/>
                <c:pt idx="0">
                  <c:v>1898.9356439999999</c:v>
                </c:pt>
                <c:pt idx="1">
                  <c:v>1828.4183289999999</c:v>
                </c:pt>
                <c:pt idx="2">
                  <c:v>1157.6530640000001</c:v>
                </c:pt>
                <c:pt idx="3">
                  <c:v>1145.1112639999999</c:v>
                </c:pt>
                <c:pt idx="4">
                  <c:v>733.93157099999996</c:v>
                </c:pt>
                <c:pt idx="5">
                  <c:v>336.45954500000005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Mosson!$G$43:$G$48</c:f>
              <c:numCache>
                <c:formatCode>0.00%</c:formatCode>
                <c:ptCount val="6"/>
                <c:pt idx="0">
                  <c:v>0.27174801093755552</c:v>
                </c:pt>
                <c:pt idx="1">
                  <c:v>0.25399806091154858</c:v>
                </c:pt>
                <c:pt idx="2">
                  <c:v>0.17051859943378653</c:v>
                </c:pt>
                <c:pt idx="3">
                  <c:v>0.14832319093691801</c:v>
                </c:pt>
                <c:pt idx="4">
                  <c:v>0.11126819444019367</c:v>
                </c:pt>
                <c:pt idx="5">
                  <c:v>4.4143943339997591E-2</c:v>
                </c:pt>
              </c:numCache>
            </c:numRef>
          </c:val>
        </c:ser>
        <c:dLbls>
          <c:showVal val="1"/>
        </c:dLbls>
        <c:gapWidth val="55"/>
        <c:overlap val="100"/>
        <c:axId val="84401152"/>
        <c:axId val="128271104"/>
      </c:barChart>
      <c:catAx>
        <c:axId val="8440115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271104"/>
        <c:crosses val="autoZero"/>
        <c:auto val="1"/>
        <c:lblAlgn val="ctr"/>
        <c:lblOffset val="100"/>
      </c:catAx>
      <c:valAx>
        <c:axId val="128271104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440115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t" anchorCtr="1"/>
          <a:lstStyle/>
          <a:p>
            <a:pPr>
              <a:defRPr sz="900"/>
            </a:pPr>
            <a:r>
              <a:rPr lang="fr-FR" sz="900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</c:title>
    <c:plotArea>
      <c:layout>
        <c:manualLayout>
          <c:layoutTarget val="inner"/>
          <c:xMode val="edge"/>
          <c:yMode val="edge"/>
          <c:x val="0.34314280278651427"/>
          <c:y val="4.1427794411431303E-2"/>
          <c:w val="0.36512161653450564"/>
          <c:h val="0.91704782867280399"/>
        </c:manualLayout>
      </c:layout>
      <c:pieChart>
        <c:varyColors val="1"/>
        <c:ser>
          <c:idx val="0"/>
          <c:order val="0"/>
          <c:explosion val="1"/>
          <c:dLbls>
            <c:showCatName val="1"/>
            <c:showPercent val="1"/>
            <c:showLeaderLines val="1"/>
          </c:dLbls>
          <c:cat>
            <c:strRef>
              <c:f>Mosson!$A$116:$A$122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Mosson!$D$116:$D$122</c:f>
              <c:numCache>
                <c:formatCode>#,##0</c:formatCode>
                <c:ptCount val="7"/>
                <c:pt idx="0">
                  <c:v>4414</c:v>
                </c:pt>
                <c:pt idx="1">
                  <c:v>538</c:v>
                </c:pt>
                <c:pt idx="2">
                  <c:v>430.379051</c:v>
                </c:pt>
                <c:pt idx="3">
                  <c:v>1296.0380839999998</c:v>
                </c:pt>
                <c:pt idx="4">
                  <c:v>858.10399599999994</c:v>
                </c:pt>
                <c:pt idx="5">
                  <c:v>358.44869000000006</c:v>
                </c:pt>
                <c:pt idx="6">
                  <c:v>460.26405999999997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Mosson!$E$234:$E$235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Mosson!$K$234:$K$235</c:f>
              <c:numCache>
                <c:formatCode>#,##0</c:formatCode>
                <c:ptCount val="2"/>
                <c:pt idx="0">
                  <c:v>910.33773599999995</c:v>
                </c:pt>
                <c:pt idx="1">
                  <c:v>3675.4311419999999</c:v>
                </c:pt>
              </c:numCache>
            </c:numRef>
          </c:val>
        </c:ser>
        <c:ser>
          <c:idx val="1"/>
          <c:order val="1"/>
          <c:tx>
            <c:strRef>
              <c:f>Mosson!$E$236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Mosson!$L$236</c:f>
              <c:numCache>
                <c:formatCode>0%</c:formatCode>
                <c:ptCount val="1"/>
                <c:pt idx="0">
                  <c:v>0.60183948590180114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Mosson!$A$240:$A$244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Mosson!$C$240:$C$244</c:f>
              <c:numCache>
                <c:formatCode>0%</c:formatCode>
                <c:ptCount val="5"/>
                <c:pt idx="0">
                  <c:v>6.4619248046529659E-2</c:v>
                </c:pt>
                <c:pt idx="1">
                  <c:v>0.10370614033888913</c:v>
                </c:pt>
                <c:pt idx="2">
                  <c:v>0.37296309445424292</c:v>
                </c:pt>
                <c:pt idx="3">
                  <c:v>0.31235066041098203</c:v>
                </c:pt>
                <c:pt idx="4">
                  <c:v>0.14636085674935639</c:v>
                </c:pt>
              </c:numCache>
            </c:numRef>
          </c:val>
        </c:ser>
        <c:dLbls/>
        <c:gapWidth val="50"/>
        <c:axId val="128919424"/>
        <c:axId val="128920960"/>
      </c:barChart>
      <c:catAx>
        <c:axId val="12891942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20960"/>
        <c:crosses val="autoZero"/>
        <c:auto val="1"/>
        <c:lblAlgn val="ctr"/>
        <c:lblOffset val="100"/>
      </c:catAx>
      <c:valAx>
        <c:axId val="128920960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1942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Mosson!$H$286:$L$288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Mosson!$N$286:$N$288</c:f>
              <c:numCache>
                <c:formatCode>0.00%</c:formatCode>
                <c:ptCount val="3"/>
                <c:pt idx="0">
                  <c:v>0.31474926107568413</c:v>
                </c:pt>
                <c:pt idx="1">
                  <c:v>0.54278220912706598</c:v>
                </c:pt>
                <c:pt idx="2">
                  <c:v>0.14182073985650642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Mosson!$A$168:$B$173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Mosson!$C$168:$C$173</c:f>
              <c:numCache>
                <c:formatCode>0</c:formatCode>
                <c:ptCount val="6"/>
                <c:pt idx="0">
                  <c:v>193</c:v>
                </c:pt>
                <c:pt idx="1">
                  <c:v>191</c:v>
                </c:pt>
                <c:pt idx="2">
                  <c:v>829</c:v>
                </c:pt>
                <c:pt idx="3">
                  <c:v>503</c:v>
                </c:pt>
                <c:pt idx="4">
                  <c:v>211</c:v>
                </c:pt>
                <c:pt idx="5">
                  <c:v>119</c:v>
                </c:pt>
              </c:numCache>
            </c:numRef>
          </c:val>
        </c:ser>
        <c:dLbls/>
        <c:gapWidth val="50"/>
        <c:axId val="128977152"/>
        <c:axId val="128978944"/>
      </c:barChart>
      <c:catAx>
        <c:axId val="128977152"/>
        <c:scaling>
          <c:orientation val="minMax"/>
        </c:scaling>
        <c:axPos val="b"/>
        <c:majorGridlines/>
        <c:tickLblPos val="nextTo"/>
        <c:crossAx val="128978944"/>
        <c:crosses val="autoZero"/>
        <c:auto val="1"/>
        <c:lblAlgn val="ctr"/>
        <c:lblOffset val="100"/>
      </c:catAx>
      <c:valAx>
        <c:axId val="128978944"/>
        <c:scaling>
          <c:orientation val="minMax"/>
        </c:scaling>
        <c:axPos val="l"/>
        <c:majorGridlines/>
        <c:numFmt formatCode="0" sourceLinked="1"/>
        <c:tickLblPos val="nextTo"/>
        <c:crossAx val="12897715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Mosson!$A$179:$A$183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Mosson!$C$179:$C$183</c:f>
              <c:numCache>
                <c:formatCode>0</c:formatCode>
                <c:ptCount val="5"/>
                <c:pt idx="0">
                  <c:v>590</c:v>
                </c:pt>
                <c:pt idx="1">
                  <c:v>252</c:v>
                </c:pt>
                <c:pt idx="2">
                  <c:v>617</c:v>
                </c:pt>
                <c:pt idx="3">
                  <c:v>318</c:v>
                </c:pt>
                <c:pt idx="4">
                  <c:v>264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Mosson!$A$186:$A$190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Mosson!$D$186:$D$190</c:f>
              <c:numCache>
                <c:formatCode>0</c:formatCode>
                <c:ptCount val="5"/>
                <c:pt idx="0">
                  <c:v>301</c:v>
                </c:pt>
                <c:pt idx="1">
                  <c:v>449</c:v>
                </c:pt>
                <c:pt idx="2">
                  <c:v>564</c:v>
                </c:pt>
                <c:pt idx="3">
                  <c:v>612</c:v>
                </c:pt>
                <c:pt idx="4">
                  <c:v>103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Mosson!$L$236:$M$236</c:f>
              <c:numCache>
                <c:formatCode>0%</c:formatCode>
                <c:ptCount val="2"/>
                <c:pt idx="0">
                  <c:v>0.60183948590180114</c:v>
                </c:pt>
                <c:pt idx="1">
                  <c:v>0.39816051409819886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Mosson!$A$216:$A$220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Mosson!$B$216:$B$220</c:f>
              <c:numCache>
                <c:formatCode>0</c:formatCode>
                <c:ptCount val="5"/>
                <c:pt idx="0">
                  <c:v>278</c:v>
                </c:pt>
                <c:pt idx="1">
                  <c:v>294</c:v>
                </c:pt>
                <c:pt idx="2">
                  <c:v>270</c:v>
                </c:pt>
                <c:pt idx="3">
                  <c:v>281</c:v>
                </c:pt>
                <c:pt idx="4">
                  <c:v>301</c:v>
                </c:pt>
              </c:numCache>
            </c:numRef>
          </c:val>
        </c:ser>
        <c:dLbls/>
        <c:marker val="1"/>
        <c:axId val="129153664"/>
        <c:axId val="129155456"/>
      </c:lineChart>
      <c:catAx>
        <c:axId val="12915366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9155456"/>
        <c:crosses val="autoZero"/>
        <c:auto val="1"/>
        <c:lblAlgn val="ctr"/>
        <c:lblOffset val="100"/>
      </c:catAx>
      <c:valAx>
        <c:axId val="129155456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29153664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Mosson!$F$315:$F$317</c:f>
              <c:strCache>
                <c:ptCount val="1"/>
                <c:pt idx="0">
                  <c:v>761 443 7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Mosson!$A$315:$E$317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Mosson!$F$315:$F$317</c:f>
              <c:numCache>
                <c:formatCode>0</c:formatCode>
                <c:ptCount val="3"/>
                <c:pt idx="0">
                  <c:v>761</c:v>
                </c:pt>
                <c:pt idx="1">
                  <c:v>443</c:v>
                </c:pt>
                <c:pt idx="2">
                  <c:v>7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Mosson!$B$51:$C$51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Mosson!$A$52:$A$59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Mosson!$B$52:$B$59</c:f>
              <c:numCache>
                <c:formatCode>#,##0</c:formatCode>
                <c:ptCount val="8"/>
                <c:pt idx="0">
                  <c:v>10.541993</c:v>
                </c:pt>
                <c:pt idx="1">
                  <c:v>216.84522799999999</c:v>
                </c:pt>
                <c:pt idx="2">
                  <c:v>45.948604000000003</c:v>
                </c:pt>
                <c:pt idx="3">
                  <c:v>193.47525100000001</c:v>
                </c:pt>
                <c:pt idx="4">
                  <c:v>379.38340599999998</c:v>
                </c:pt>
                <c:pt idx="5">
                  <c:v>1555.914925</c:v>
                </c:pt>
                <c:pt idx="6">
                  <c:v>925.57653700000003</c:v>
                </c:pt>
                <c:pt idx="7">
                  <c:v>1606.9098570000001</c:v>
                </c:pt>
              </c:numCache>
            </c:numRef>
          </c:val>
        </c:ser>
        <c:ser>
          <c:idx val="2"/>
          <c:order val="1"/>
          <c:tx>
            <c:strRef>
              <c:f>Mosson!$D$51:$E$51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Mosson!$A$52:$A$59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Mosson!$D$52:$D$59</c:f>
              <c:numCache>
                <c:formatCode>#,##0</c:formatCode>
                <c:ptCount val="8"/>
                <c:pt idx="0">
                  <c:v>0</c:v>
                </c:pt>
                <c:pt idx="1">
                  <c:v>59.802279999999996</c:v>
                </c:pt>
                <c:pt idx="2">
                  <c:v>68.996560000000002</c:v>
                </c:pt>
                <c:pt idx="3">
                  <c:v>249.088008</c:v>
                </c:pt>
                <c:pt idx="4">
                  <c:v>1090.6899629999998</c:v>
                </c:pt>
                <c:pt idx="5">
                  <c:v>191.690989</c:v>
                </c:pt>
                <c:pt idx="6">
                  <c:v>834.84594300000003</c:v>
                </c:pt>
                <c:pt idx="7">
                  <c:v>2719.4600350000001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Mosson!$A$52:$A$59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Mosson!$G$52:$G$59</c:f>
              <c:numCache>
                <c:formatCode>0.00%</c:formatCode>
                <c:ptCount val="8"/>
                <c:pt idx="0">
                  <c:v>1.0387049815201435E-3</c:v>
                </c:pt>
                <c:pt idx="1">
                  <c:v>2.7258142239777034E-2</c:v>
                </c:pt>
                <c:pt idx="2">
                  <c:v>1.1325573299892144E-2</c:v>
                </c:pt>
                <c:pt idx="3">
                  <c:v>4.3605859135088548E-2</c:v>
                </c:pt>
                <c:pt idx="4">
                  <c:v>0.1448466652918855</c:v>
                </c:pt>
                <c:pt idx="5">
                  <c:v>0.17219201042970372</c:v>
                </c:pt>
                <c:pt idx="6">
                  <c:v>0.17345482960916836</c:v>
                </c:pt>
                <c:pt idx="7">
                  <c:v>0.42627821501296448</c:v>
                </c:pt>
              </c:numCache>
            </c:numRef>
          </c:val>
        </c:ser>
        <c:dLbls>
          <c:showVal val="1"/>
        </c:dLbls>
        <c:gapWidth val="55"/>
        <c:overlap val="100"/>
        <c:axId val="128313984"/>
        <c:axId val="128586112"/>
      </c:barChart>
      <c:catAx>
        <c:axId val="12831398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586112"/>
        <c:crosses val="autoZero"/>
        <c:auto val="1"/>
        <c:lblAlgn val="ctr"/>
        <c:lblOffset val="100"/>
      </c:catAx>
      <c:valAx>
        <c:axId val="12858611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31398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Mosson!$D$212:$E$212</c:f>
              <c:numCache>
                <c:formatCode>0%</c:formatCode>
                <c:ptCount val="2"/>
                <c:pt idx="0">
                  <c:v>0.33572902583078346</c:v>
                </c:pt>
                <c:pt idx="1">
                  <c:v>0.66427097416921654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Mosson!$D$149:$E$149</c:f>
              <c:numCache>
                <c:formatCode>0.00%</c:formatCode>
                <c:ptCount val="2"/>
                <c:pt idx="0" formatCode="0%">
                  <c:v>0.34904256498212516</c:v>
                </c:pt>
                <c:pt idx="1">
                  <c:v>0.65095743501787484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Mosson!$A$251:$A$254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Mosson!$B$251:$B$254</c:f>
              <c:numCache>
                <c:formatCode>0</c:formatCode>
                <c:ptCount val="4"/>
                <c:pt idx="0">
                  <c:v>518.33599000000004</c:v>
                </c:pt>
                <c:pt idx="1">
                  <c:v>834.06333800000004</c:v>
                </c:pt>
                <c:pt idx="2">
                  <c:v>1061.4638830000001</c:v>
                </c:pt>
                <c:pt idx="3">
                  <c:v>2214.2707559999999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Mosson!$A$146:$A$149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Mosson!$D$146:$D$149</c:f>
              <c:numCache>
                <c:formatCode>0%</c:formatCode>
                <c:ptCount val="4"/>
                <c:pt idx="0">
                  <c:v>0.47559839265910103</c:v>
                </c:pt>
                <c:pt idx="1">
                  <c:v>0.31640204855843318</c:v>
                </c:pt>
                <c:pt idx="2">
                  <c:v>0.31182412633763662</c:v>
                </c:pt>
                <c:pt idx="3">
                  <c:v>0.34904256498212516</c:v>
                </c:pt>
              </c:numCache>
            </c:numRef>
          </c:val>
        </c:ser>
        <c:dLbls>
          <c:showVal val="1"/>
        </c:dLbls>
        <c:marker val="1"/>
        <c:axId val="99978240"/>
        <c:axId val="130286336"/>
      </c:lineChart>
      <c:catAx>
        <c:axId val="99978240"/>
        <c:scaling>
          <c:orientation val="minMax"/>
        </c:scaling>
        <c:axPos val="b"/>
        <c:majorGridlines/>
        <c:majorTickMark val="none"/>
        <c:tickLblPos val="nextTo"/>
        <c:crossAx val="130286336"/>
        <c:crosses val="autoZero"/>
        <c:auto val="1"/>
        <c:lblAlgn val="ctr"/>
        <c:lblOffset val="100"/>
      </c:catAx>
      <c:valAx>
        <c:axId val="13028633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99978240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Mosson!$G$76:$G$79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Mosson!$I$76:$I$79</c:f>
              <c:numCache>
                <c:formatCode>#,##0</c:formatCode>
                <c:ptCount val="4"/>
                <c:pt idx="0">
                  <c:v>207.91427299999998</c:v>
                </c:pt>
                <c:pt idx="1">
                  <c:v>458.84483999999998</c:v>
                </c:pt>
                <c:pt idx="2">
                  <c:v>672.32124700000008</c:v>
                </c:pt>
                <c:pt idx="3">
                  <c:v>120.39837499999999</c:v>
                </c:pt>
              </c:numCache>
            </c:numRef>
          </c:val>
        </c:ser>
        <c:dLbls/>
        <c:gapWidth val="40"/>
        <c:axId val="128623360"/>
        <c:axId val="128624896"/>
      </c:barChart>
      <c:catAx>
        <c:axId val="12862336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624896"/>
        <c:crosses val="autoZero"/>
        <c:auto val="1"/>
        <c:lblAlgn val="ctr"/>
        <c:lblOffset val="100"/>
      </c:catAx>
      <c:valAx>
        <c:axId val="12862489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62336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Mosson!$G$70:$G$73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Mosson!$H$70:$H$73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Mosson!$G$70:$G$73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Mosson!$I$70:$I$73</c:f>
              <c:numCache>
                <c:formatCode>#,##0</c:formatCode>
                <c:ptCount val="4"/>
                <c:pt idx="0">
                  <c:v>4752.0873199999996</c:v>
                </c:pt>
                <c:pt idx="1">
                  <c:v>4211.0480319999997</c:v>
                </c:pt>
                <c:pt idx="2">
                  <c:v>528.10492599999998</c:v>
                </c:pt>
                <c:pt idx="3">
                  <c:v>645.92929800000002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Mosson!$A$77:$A$79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Mosson!$B$77:$B$79</c:f>
              <c:numCache>
                <c:formatCode>#,##0</c:formatCode>
                <c:ptCount val="3"/>
                <c:pt idx="0">
                  <c:v>560.55064599999992</c:v>
                </c:pt>
                <c:pt idx="1">
                  <c:v>1562.3122940000001</c:v>
                </c:pt>
                <c:pt idx="2">
                  <c:v>800.06023700000003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Mosson!$A$133:$A$140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Mosson!$C$133:$C$140</c:f>
              <c:numCache>
                <c:formatCode>0.00%</c:formatCode>
                <c:ptCount val="8"/>
                <c:pt idx="0">
                  <c:v>0.66520874183240852</c:v>
                </c:pt>
                <c:pt idx="1">
                  <c:v>0.13385397874903757</c:v>
                </c:pt>
                <c:pt idx="2">
                  <c:v>6.9782091219546732E-2</c:v>
                </c:pt>
                <c:pt idx="3">
                  <c:v>2.3304968377572285E-2</c:v>
                </c:pt>
                <c:pt idx="4">
                  <c:v>1.9039727587082018E-2</c:v>
                </c:pt>
                <c:pt idx="5">
                  <c:v>3.2725048624601363E-2</c:v>
                </c:pt>
                <c:pt idx="6">
                  <c:v>5.5091856881470169E-2</c:v>
                </c:pt>
                <c:pt idx="7">
                  <c:v>9.9358672828145584E-4</c:v>
                </c:pt>
              </c:numCache>
            </c:numRef>
          </c:val>
        </c:ser>
        <c:dLbls>
          <c:showVal val="1"/>
        </c:dLbls>
        <c:axId val="128733568"/>
        <c:axId val="128711296"/>
      </c:barChart>
      <c:valAx>
        <c:axId val="128711296"/>
        <c:scaling>
          <c:orientation val="minMax"/>
        </c:scaling>
        <c:axPos val="b"/>
        <c:majorGridlines/>
        <c:numFmt formatCode="0%" sourceLinked="0"/>
        <c:tickLblPos val="nextTo"/>
        <c:crossAx val="128733568"/>
        <c:crosses val="autoZero"/>
        <c:crossBetween val="between"/>
      </c:valAx>
      <c:catAx>
        <c:axId val="12873356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71129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ln>
              <a:solidFill>
                <a:schemeClr val="accent1"/>
              </a:solidFill>
            </a:ln>
          </c:spPr>
          <c:explosion val="25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howLeaderLines val="1"/>
          </c:dLbls>
          <c:cat>
            <c:strRef>
              <c:f>Mosson!$A$265:$A$270</c:f>
              <c:strCache>
                <c:ptCount val="2"/>
                <c:pt idx="0">
                  <c:v> Commune résidence </c:v>
                </c:pt>
                <c:pt idx="1">
                  <c:v> Autre commune que commune résidence </c:v>
                </c:pt>
              </c:strCache>
            </c:strRef>
          </c:cat>
          <c:val>
            <c:numRef>
              <c:f>Mosson!$E$265:$E$270</c:f>
              <c:numCache>
                <c:formatCode>0.00%</c:formatCode>
                <c:ptCount val="6"/>
                <c:pt idx="0">
                  <c:v>0.82902927985720176</c:v>
                </c:pt>
                <c:pt idx="1">
                  <c:v>0.17097072014279824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Mosson!$H$279:$H$283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Mosson!$N$279:$N$283</c:f>
              <c:numCache>
                <c:formatCode>0.00%</c:formatCode>
                <c:ptCount val="5"/>
                <c:pt idx="0">
                  <c:v>3.6771053810812346E-2</c:v>
                </c:pt>
                <c:pt idx="1">
                  <c:v>4.8159694810802324E-2</c:v>
                </c:pt>
                <c:pt idx="2">
                  <c:v>1.3849614680157997E-2</c:v>
                </c:pt>
                <c:pt idx="3">
                  <c:v>0.61740290498803674</c:v>
                </c:pt>
                <c:pt idx="4">
                  <c:v>0.28381673171019062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Mosson!$A$100:$A$106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Mosson!$F$100:$F$106</c:f>
              <c:numCache>
                <c:formatCode>0.0%</c:formatCode>
                <c:ptCount val="7"/>
                <c:pt idx="0">
                  <c:v>0.68748640739978117</c:v>
                </c:pt>
                <c:pt idx="1">
                  <c:v>0.95454937234951176</c:v>
                </c:pt>
                <c:pt idx="2">
                  <c:v>0.96836174900115857</c:v>
                </c:pt>
                <c:pt idx="3">
                  <c:v>0.8413105959720254</c:v>
                </c:pt>
                <c:pt idx="4">
                  <c:v>0.48016997271289014</c:v>
                </c:pt>
                <c:pt idx="5">
                  <c:v>0.12335566430180947</c:v>
                </c:pt>
                <c:pt idx="6" formatCode="0.00%">
                  <c:v>2.3018299476277031E-2</c:v>
                </c:pt>
              </c:numCache>
            </c:numRef>
          </c:val>
        </c:ser>
        <c:dLbls/>
        <c:gapWidth val="63"/>
        <c:axId val="128888192"/>
        <c:axId val="128902272"/>
      </c:barChart>
      <c:catAx>
        <c:axId val="12888819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902272"/>
        <c:crosses val="autoZero"/>
        <c:auto val="1"/>
        <c:lblAlgn val="ctr"/>
        <c:lblOffset val="100"/>
      </c:catAx>
      <c:valAx>
        <c:axId val="12890227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88819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121</xdr:row>
      <xdr:rowOff>165100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04579" y="2325733"/>
          <a:ext cx="6094147" cy="4715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76200</xdr:colOff>
      <xdr:row>149</xdr:row>
      <xdr:rowOff>168275</xdr:rowOff>
    </xdr:from>
    <xdr:to>
      <xdr:col>21</xdr:col>
      <xdr:colOff>156210</xdr:colOff>
      <xdr:row>161</xdr:row>
      <xdr:rowOff>133985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15875</xdr:colOff>
      <xdr:row>150</xdr:row>
      <xdr:rowOff>6350</xdr:rowOff>
    </xdr:from>
    <xdr:to>
      <xdr:col>6</xdr:col>
      <xdr:colOff>6350</xdr:colOff>
      <xdr:row>161</xdr:row>
      <xdr:rowOff>124460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2</xdr:col>
      <xdr:colOff>345440</xdr:colOff>
      <xdr:row>260</xdr:row>
      <xdr:rowOff>68580</xdr:rowOff>
    </xdr:to>
    <xdr:sp macro="" textlink="">
      <xdr:nvSpPr>
        <xdr:cNvPr id="64" name="ZoneTexte 1"/>
        <xdr:cNvSpPr txBox="1"/>
      </xdr:nvSpPr>
      <xdr:spPr>
        <a:xfrm>
          <a:off x="0" y="48625125"/>
          <a:ext cx="2602865" cy="83058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 logement ordinaire. Pour</a:t>
          </a:r>
          <a:r>
            <a:rPr lang="fr-FR" sz="1100" baseline="0"/>
            <a:t> le taux de la loi SRU, il faut ajouter à ce chiffre le logement: étudiant,  foyers, privé conventionné, CHRS.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1"/>
  <sheetViews>
    <sheetView tabSelected="1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5" customWidth="1"/>
    <col min="9" max="9" width="5.7109375" style="220" customWidth="1"/>
    <col min="10" max="22" width="5.7109375" style="1" customWidth="1"/>
    <col min="23" max="16384" width="11.5703125" style="1"/>
  </cols>
  <sheetData>
    <row r="1" spans="1:22" ht="35.1" customHeight="1">
      <c r="A1" s="241" t="s">
        <v>0</v>
      </c>
      <c r="B1" s="241"/>
      <c r="C1" s="241"/>
      <c r="D1" s="241"/>
      <c r="E1" s="241"/>
      <c r="F1" s="241"/>
      <c r="G1" s="241"/>
      <c r="H1" s="241"/>
      <c r="I1" s="241"/>
      <c r="J1" s="242" t="s">
        <v>262</v>
      </c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</row>
    <row r="2" spans="1:22" ht="35.1" customHeight="1">
      <c r="A2" s="243"/>
      <c r="B2" s="243"/>
      <c r="C2" s="243"/>
      <c r="D2" s="243"/>
      <c r="E2" s="243"/>
      <c r="F2" s="243"/>
      <c r="G2" s="243"/>
      <c r="H2" s="243"/>
      <c r="I2" s="243"/>
      <c r="J2" s="244" t="s">
        <v>1</v>
      </c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45">
        <v>1999</v>
      </c>
      <c r="R3" s="245"/>
      <c r="S3" s="245">
        <v>2007</v>
      </c>
      <c r="T3" s="245"/>
      <c r="U3" s="245">
        <v>2009</v>
      </c>
      <c r="V3" s="245"/>
    </row>
    <row r="4" spans="1:22" ht="14.1" customHeight="1">
      <c r="A4" s="6" t="s">
        <v>261</v>
      </c>
      <c r="B4" s="235">
        <v>13920</v>
      </c>
      <c r="C4" s="235"/>
      <c r="D4" s="7"/>
      <c r="E4" s="6" t="s">
        <v>2</v>
      </c>
      <c r="F4" s="6"/>
      <c r="G4" s="6"/>
      <c r="H4" s="8"/>
      <c r="I4" s="8"/>
      <c r="J4" s="8"/>
      <c r="K4" s="236">
        <f>SUM(B4/255080)</f>
        <v>5.4571114944331194E-2</v>
      </c>
      <c r="L4" s="236"/>
      <c r="N4" s="8" t="s">
        <v>263</v>
      </c>
      <c r="O4" s="8"/>
      <c r="P4" s="8"/>
      <c r="Q4" s="237">
        <v>13344</v>
      </c>
      <c r="R4" s="238"/>
      <c r="S4" s="239">
        <v>14234</v>
      </c>
      <c r="T4" s="237"/>
      <c r="U4" s="239">
        <v>13920</v>
      </c>
      <c r="V4" s="237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40"/>
      <c r="S5" s="240"/>
      <c r="T5" s="240"/>
      <c r="U5" s="240"/>
      <c r="V5" s="11"/>
    </row>
    <row r="6" spans="1:22" ht="14.1" customHeight="1">
      <c r="A6" s="6" t="s">
        <v>264</v>
      </c>
      <c r="B6" s="251">
        <v>2.76</v>
      </c>
      <c r="C6" s="251"/>
      <c r="D6" s="7"/>
      <c r="E6" s="8" t="s">
        <v>3</v>
      </c>
      <c r="F6" s="8"/>
      <c r="G6" s="8"/>
      <c r="H6" s="8"/>
      <c r="I6" s="8"/>
      <c r="J6" s="8"/>
      <c r="K6" s="252">
        <f>SUM(B4)/B6</f>
        <v>5043.4782608695659</v>
      </c>
      <c r="L6" s="252"/>
      <c r="N6" s="12" t="s">
        <v>4</v>
      </c>
      <c r="O6" s="8"/>
      <c r="P6" s="8"/>
      <c r="Q6" s="13"/>
      <c r="R6" s="14"/>
      <c r="S6" s="14"/>
      <c r="T6" s="14"/>
      <c r="U6" s="253">
        <f>SUM(U4-Q4)/U4/10</f>
        <v>4.1379310344827587E-3</v>
      </c>
      <c r="V6" s="253"/>
    </row>
    <row r="7" spans="1:22" ht="15" customHeight="1">
      <c r="A7" s="7" t="s">
        <v>265</v>
      </c>
      <c r="H7" s="10"/>
      <c r="I7" s="10"/>
      <c r="J7" s="10"/>
      <c r="N7" s="15"/>
      <c r="O7" s="15"/>
      <c r="P7" s="15"/>
      <c r="Q7" s="15"/>
      <c r="R7" s="15"/>
      <c r="S7" s="15"/>
      <c r="T7" s="15"/>
      <c r="U7" s="15"/>
      <c r="V7" s="15"/>
    </row>
    <row r="8" spans="1:22" ht="14.1" customHeight="1">
      <c r="A8" s="6" t="s">
        <v>266</v>
      </c>
      <c r="B8" s="254">
        <v>16089</v>
      </c>
      <c r="C8" s="254"/>
      <c r="D8" s="16"/>
      <c r="E8" s="8" t="s">
        <v>5</v>
      </c>
      <c r="F8" s="8"/>
      <c r="G8" s="8"/>
      <c r="H8" s="8"/>
      <c r="I8" s="8"/>
      <c r="J8" s="8"/>
      <c r="K8" s="252">
        <f>F227</f>
        <v>1522</v>
      </c>
      <c r="L8" s="252"/>
      <c r="M8" s="16"/>
      <c r="N8" s="8" t="s">
        <v>267</v>
      </c>
      <c r="O8" s="8"/>
      <c r="P8" s="8"/>
      <c r="Q8" s="8"/>
      <c r="R8" s="8"/>
      <c r="S8" s="8"/>
      <c r="T8" s="17"/>
      <c r="U8" s="255">
        <f xml:space="preserve"> D149</f>
        <v>0.34904256498212516</v>
      </c>
      <c r="V8" s="255"/>
    </row>
    <row r="9" spans="1:22" ht="15" customHeight="1">
      <c r="A9" s="3"/>
      <c r="B9" s="246"/>
      <c r="C9" s="246"/>
      <c r="D9" s="3"/>
      <c r="E9" s="3"/>
      <c r="F9" s="3"/>
      <c r="G9" s="3"/>
      <c r="H9" s="3"/>
      <c r="I9" s="3"/>
      <c r="J9" s="3"/>
      <c r="K9" s="247"/>
      <c r="L9" s="247"/>
      <c r="M9" s="5"/>
      <c r="N9" s="248"/>
      <c r="O9" s="248"/>
      <c r="P9" s="248"/>
      <c r="Q9" s="5"/>
      <c r="R9" s="5"/>
      <c r="S9" s="249"/>
      <c r="T9" s="249"/>
      <c r="U9" s="18"/>
      <c r="V9" s="19"/>
    </row>
    <row r="10" spans="1:22" ht="14.1" customHeight="1">
      <c r="A10" s="6" t="s">
        <v>6</v>
      </c>
      <c r="B10" s="250">
        <f>L234</f>
        <v>0.1985136539190408</v>
      </c>
      <c r="C10" s="250"/>
      <c r="D10" s="16"/>
      <c r="E10" s="8" t="s">
        <v>7</v>
      </c>
      <c r="F10" s="8"/>
      <c r="G10" s="8"/>
      <c r="H10" s="8"/>
      <c r="I10" s="8"/>
      <c r="J10" s="8"/>
      <c r="K10" s="250">
        <f xml:space="preserve"> L235</f>
        <v>0.80148634608095926</v>
      </c>
      <c r="L10" s="250"/>
      <c r="M10" s="16"/>
      <c r="N10" s="8" t="s">
        <v>8</v>
      </c>
      <c r="O10" s="8"/>
      <c r="P10" s="8"/>
      <c r="Q10" s="8"/>
      <c r="R10" s="8"/>
      <c r="S10" s="8"/>
      <c r="T10" s="17"/>
      <c r="U10" s="250">
        <f>+L236</f>
        <v>0.60183948590180114</v>
      </c>
      <c r="V10" s="250"/>
    </row>
    <row r="11" spans="1:22" ht="14.1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ht="14.1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1"/>
      <c r="T12" s="22"/>
      <c r="U12" s="23"/>
      <c r="V12" s="24"/>
    </row>
    <row r="13" spans="1:22" ht="14.1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ht="14.1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ht="14.1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ht="14.1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ht="14.1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ht="14.1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4.1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4.1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ht="14.1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4.1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4.1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4.1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ht="14.1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ht="14.1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 ht="14.1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</row>
    <row r="28" spans="1:22" ht="14.1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1:22" ht="14.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</row>
    <row r="30" spans="1:22" ht="14.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spans="1:22" ht="14.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spans="1:22" ht="14.1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spans="1:22" ht="14.1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</row>
    <row r="34" spans="1:22" ht="14.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ht="14.1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ht="14.1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ht="14.1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ht="14.1" customHeight="1">
      <c r="I38" s="25"/>
    </row>
    <row r="39" spans="1:22" ht="14.1" customHeight="1">
      <c r="I39" s="25"/>
    </row>
    <row r="40" spans="1:22" ht="20.100000000000001" customHeight="1">
      <c r="A40" s="256" t="s">
        <v>9</v>
      </c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257"/>
      <c r="S40" s="257"/>
      <c r="T40" s="257"/>
      <c r="U40" s="257"/>
      <c r="V40" s="257"/>
    </row>
    <row r="41" spans="1:22">
      <c r="A41" s="26"/>
      <c r="H41" s="10"/>
      <c r="I41" s="10"/>
    </row>
    <row r="42" spans="1:22" ht="20.100000000000001" customHeight="1">
      <c r="A42" s="27" t="s">
        <v>10</v>
      </c>
      <c r="B42" s="266" t="s">
        <v>11</v>
      </c>
      <c r="C42" s="267"/>
      <c r="D42" s="268" t="s">
        <v>12</v>
      </c>
      <c r="E42" s="269"/>
      <c r="F42" s="270" t="s">
        <v>13</v>
      </c>
      <c r="G42" s="269"/>
      <c r="I42" s="25"/>
    </row>
    <row r="43" spans="1:22" ht="14.1" customHeight="1">
      <c r="A43" s="28" t="s">
        <v>14</v>
      </c>
      <c r="B43" s="29">
        <v>1883.760057</v>
      </c>
      <c r="C43" s="30">
        <f>B43/SUM($B$43:$B$48)</f>
        <v>0.27623724237680047</v>
      </c>
      <c r="D43" s="29">
        <v>1898.9356439999999</v>
      </c>
      <c r="E43" s="30">
        <f>D43/SUM($D$43:$D$48)</f>
        <v>0.26743653623690422</v>
      </c>
      <c r="F43" s="29">
        <f>B43+D43</f>
        <v>3782.6957009999996</v>
      </c>
      <c r="G43" s="30">
        <f>F43/SUM($F$43:$F$48)</f>
        <v>0.27174801093755552</v>
      </c>
      <c r="I43" s="25"/>
    </row>
    <row r="44" spans="1:22" ht="14.1" customHeight="1">
      <c r="A44" s="28" t="s">
        <v>15</v>
      </c>
      <c r="B44" s="31">
        <v>1707.2004589999999</v>
      </c>
      <c r="C44" s="32">
        <f t="shared" ref="C44:C48" si="0">B44/SUM($B$43:$B$48)</f>
        <v>0.25034629289762456</v>
      </c>
      <c r="D44" s="31">
        <v>1828.4183289999999</v>
      </c>
      <c r="E44" s="32">
        <f t="shared" ref="E44:E48" si="1">D44/SUM($D$43:$D$48)</f>
        <v>0.25750523259956687</v>
      </c>
      <c r="F44" s="31">
        <f t="shared" ref="F44:F49" si="2">B44+D44</f>
        <v>3535.6187879999998</v>
      </c>
      <c r="G44" s="32">
        <f t="shared" ref="G44:G48" si="3">F44/SUM($F$43:$F$48)</f>
        <v>0.25399806091154858</v>
      </c>
      <c r="I44" s="25"/>
    </row>
    <row r="45" spans="1:22" ht="14.1" customHeight="1">
      <c r="A45" s="28" t="s">
        <v>16</v>
      </c>
      <c r="B45" s="31">
        <v>1215.942867</v>
      </c>
      <c r="C45" s="32">
        <f t="shared" si="0"/>
        <v>0.17830758393016538</v>
      </c>
      <c r="D45" s="31">
        <v>1157.6530640000001</v>
      </c>
      <c r="E45" s="32">
        <f t="shared" si="1"/>
        <v>0.16303802952902979</v>
      </c>
      <c r="F45" s="31">
        <f t="shared" si="2"/>
        <v>2373.5959309999998</v>
      </c>
      <c r="G45" s="32">
        <f t="shared" si="3"/>
        <v>0.17051859943378653</v>
      </c>
      <c r="I45" s="25"/>
    </row>
    <row r="46" spans="1:22" ht="14.1" customHeight="1">
      <c r="A46" s="28" t="s">
        <v>17</v>
      </c>
      <c r="B46" s="31">
        <v>919.52757100000008</v>
      </c>
      <c r="C46" s="32">
        <f t="shared" si="0"/>
        <v>0.13484082516698018</v>
      </c>
      <c r="D46" s="31">
        <v>1145.1112639999999</v>
      </c>
      <c r="E46" s="32">
        <f t="shared" si="1"/>
        <v>0.16127170555655923</v>
      </c>
      <c r="F46" s="31">
        <f t="shared" si="2"/>
        <v>2064.6388349999997</v>
      </c>
      <c r="G46" s="32">
        <f t="shared" si="3"/>
        <v>0.14832319093691801</v>
      </c>
      <c r="I46" s="25"/>
    </row>
    <row r="47" spans="1:22" ht="14.1" customHeight="1">
      <c r="A47" s="28" t="s">
        <v>18</v>
      </c>
      <c r="B47" s="31">
        <v>814.90670499999999</v>
      </c>
      <c r="C47" s="32">
        <f t="shared" si="0"/>
        <v>0.11949907322170428</v>
      </c>
      <c r="D47" s="31">
        <v>733.93157099999996</v>
      </c>
      <c r="E47" s="32">
        <f t="shared" si="1"/>
        <v>0.10336322760770167</v>
      </c>
      <c r="F47" s="31">
        <f t="shared" si="2"/>
        <v>1548.838276</v>
      </c>
      <c r="G47" s="32">
        <f t="shared" si="3"/>
        <v>0.11126819444019367</v>
      </c>
      <c r="I47" s="25"/>
    </row>
    <row r="48" spans="1:22" ht="14.1" customHeight="1">
      <c r="A48" s="28" t="s">
        <v>19</v>
      </c>
      <c r="B48" s="31">
        <v>278.01819899999998</v>
      </c>
      <c r="C48" s="32">
        <f t="shared" si="0"/>
        <v>4.0768982406725135E-2</v>
      </c>
      <c r="D48" s="31">
        <v>336.45954500000005</v>
      </c>
      <c r="E48" s="32">
        <f t="shared" si="1"/>
        <v>4.738526847023828E-2</v>
      </c>
      <c r="F48" s="31">
        <f t="shared" si="2"/>
        <v>614.47774400000003</v>
      </c>
      <c r="G48" s="32">
        <f t="shared" si="3"/>
        <v>4.4143943339997591E-2</v>
      </c>
      <c r="I48" s="25"/>
    </row>
    <row r="49" spans="1:22" ht="14.1" customHeight="1">
      <c r="A49" s="33" t="s">
        <v>20</v>
      </c>
      <c r="B49" s="34">
        <f>SUM(B43:B48)</f>
        <v>6819.3558579999999</v>
      </c>
      <c r="C49" s="35"/>
      <c r="D49" s="34">
        <f t="shared" ref="D49" si="4">SUM(D43:D48)</f>
        <v>7100.5094169999993</v>
      </c>
      <c r="E49" s="35"/>
      <c r="F49" s="34">
        <f t="shared" si="2"/>
        <v>13919.865275</v>
      </c>
      <c r="G49" s="36"/>
      <c r="I49" s="25"/>
    </row>
    <row r="50" spans="1:22" ht="14.1" customHeight="1">
      <c r="I50" s="10"/>
    </row>
    <row r="51" spans="1:22" ht="20.100000000000001" customHeight="1">
      <c r="A51" s="37" t="s">
        <v>268</v>
      </c>
      <c r="B51" s="266" t="s">
        <v>11</v>
      </c>
      <c r="C51" s="267"/>
      <c r="D51" s="268" t="s">
        <v>12</v>
      </c>
      <c r="E51" s="269"/>
      <c r="F51" s="270" t="s">
        <v>13</v>
      </c>
      <c r="G51" s="269"/>
      <c r="I51" s="10"/>
    </row>
    <row r="52" spans="1:22" ht="14.1" customHeight="1">
      <c r="A52" s="38" t="s">
        <v>21</v>
      </c>
      <c r="B52" s="39">
        <v>10.541993</v>
      </c>
      <c r="C52" s="30">
        <f>B52/SUM($B$52:$B$59)</f>
        <v>2.1363437706212241E-3</v>
      </c>
      <c r="D52" s="39">
        <v>0</v>
      </c>
      <c r="E52" s="30">
        <f>D52/SUM($D$52:$D$59)</f>
        <v>0</v>
      </c>
      <c r="F52" s="39">
        <f>B52+D52</f>
        <v>10.541993</v>
      </c>
      <c r="G52" s="30">
        <f>F52/SUM($F$52:$F$59)</f>
        <v>1.0387049815201435E-3</v>
      </c>
      <c r="I52" s="10"/>
    </row>
    <row r="53" spans="1:22" ht="14.1" customHeight="1">
      <c r="A53" s="40" t="s">
        <v>22</v>
      </c>
      <c r="B53" s="41">
        <v>216.84522799999999</v>
      </c>
      <c r="C53" s="32">
        <f t="shared" ref="C53:C59" si="5">B53/SUM($B$52:$B$59)</f>
        <v>4.3943868301443485E-2</v>
      </c>
      <c r="D53" s="41">
        <v>59.802279999999996</v>
      </c>
      <c r="E53" s="32">
        <f t="shared" ref="E53:E59" si="6">D53/SUM($D$52:$D$59)</f>
        <v>1.1468296843800067E-2</v>
      </c>
      <c r="F53" s="41">
        <f t="shared" ref="F53:F59" si="7">B53+D53</f>
        <v>276.64750800000002</v>
      </c>
      <c r="G53" s="32">
        <f t="shared" ref="G53:G59" si="8">F53/SUM($F$52:$F$59)</f>
        <v>2.7258142239777034E-2</v>
      </c>
      <c r="I53" s="10"/>
    </row>
    <row r="54" spans="1:22" ht="14.1" customHeight="1">
      <c r="A54" s="40" t="s">
        <v>23</v>
      </c>
      <c r="B54" s="41">
        <v>45.948604000000003</v>
      </c>
      <c r="C54" s="32">
        <f t="shared" si="5"/>
        <v>9.3115233451721586E-3</v>
      </c>
      <c r="D54" s="41">
        <v>68.996560000000002</v>
      </c>
      <c r="E54" s="32">
        <f t="shared" si="6"/>
        <v>1.3231486011587888E-2</v>
      </c>
      <c r="F54" s="41">
        <f t="shared" si="7"/>
        <v>114.94516400000001</v>
      </c>
      <c r="G54" s="32">
        <f t="shared" si="8"/>
        <v>1.1325573299892144E-2</v>
      </c>
      <c r="I54" s="10"/>
    </row>
    <row r="55" spans="1:22" ht="14.1" customHeight="1">
      <c r="A55" s="40" t="s">
        <v>24</v>
      </c>
      <c r="B55" s="41">
        <v>193.47525100000001</v>
      </c>
      <c r="C55" s="32">
        <f t="shared" si="5"/>
        <v>3.9207922756468144E-2</v>
      </c>
      <c r="D55" s="41">
        <v>249.088008</v>
      </c>
      <c r="E55" s="32">
        <f t="shared" si="6"/>
        <v>4.7767663974932831E-2</v>
      </c>
      <c r="F55" s="41">
        <f t="shared" si="7"/>
        <v>442.56325900000002</v>
      </c>
      <c r="G55" s="32">
        <f t="shared" si="8"/>
        <v>4.3605859135088548E-2</v>
      </c>
      <c r="I55" s="10"/>
    </row>
    <row r="56" spans="1:22" ht="14.1" customHeight="1">
      <c r="A56" s="40" t="s">
        <v>25</v>
      </c>
      <c r="B56" s="41">
        <v>379.38340599999998</v>
      </c>
      <c r="C56" s="32">
        <f t="shared" si="5"/>
        <v>7.6882367127844117E-2</v>
      </c>
      <c r="D56" s="41">
        <v>1090.6899629999998</v>
      </c>
      <c r="E56" s="32">
        <f t="shared" si="6"/>
        <v>0.20916186239449919</v>
      </c>
      <c r="F56" s="41">
        <f t="shared" si="7"/>
        <v>1470.0733689999997</v>
      </c>
      <c r="G56" s="32">
        <f t="shared" si="8"/>
        <v>0.1448466652918855</v>
      </c>
      <c r="I56" s="10"/>
    </row>
    <row r="57" spans="1:22" ht="14.1" customHeight="1">
      <c r="A57" s="40" t="s">
        <v>26</v>
      </c>
      <c r="B57" s="41">
        <v>1555.914925</v>
      </c>
      <c r="C57" s="32">
        <f t="shared" si="5"/>
        <v>0.31530747152273197</v>
      </c>
      <c r="D57" s="41">
        <v>191.690989</v>
      </c>
      <c r="E57" s="32">
        <f t="shared" si="6"/>
        <v>3.6760624580427601E-2</v>
      </c>
      <c r="F57" s="41">
        <f t="shared" si="7"/>
        <v>1747.605914</v>
      </c>
      <c r="G57" s="32">
        <f t="shared" si="8"/>
        <v>0.17219201042970372</v>
      </c>
      <c r="I57" s="10"/>
    </row>
    <row r="58" spans="1:22" ht="14.1" customHeight="1">
      <c r="A58" s="40" t="s">
        <v>27</v>
      </c>
      <c r="B58" s="41">
        <v>925.57653700000003</v>
      </c>
      <c r="C58" s="32">
        <f t="shared" si="5"/>
        <v>0.18756886568347325</v>
      </c>
      <c r="D58" s="41">
        <v>834.84594300000003</v>
      </c>
      <c r="E58" s="32">
        <f t="shared" si="6"/>
        <v>0.16009859646097427</v>
      </c>
      <c r="F58" s="41">
        <f t="shared" si="7"/>
        <v>1760.4224800000002</v>
      </c>
      <c r="G58" s="32">
        <f t="shared" si="8"/>
        <v>0.17345482960916836</v>
      </c>
      <c r="I58" s="10"/>
      <c r="N58" s="42"/>
      <c r="O58" s="42"/>
      <c r="P58" s="42"/>
      <c r="Q58" s="42"/>
      <c r="R58" s="42"/>
      <c r="S58" s="42"/>
      <c r="T58" s="42"/>
      <c r="U58" s="42"/>
      <c r="V58" s="42"/>
    </row>
    <row r="59" spans="1:22" ht="14.1" customHeight="1">
      <c r="A59" s="43" t="s">
        <v>28</v>
      </c>
      <c r="B59" s="44">
        <v>1606.9098570000001</v>
      </c>
      <c r="C59" s="45">
        <f t="shared" si="5"/>
        <v>0.32564163749224578</v>
      </c>
      <c r="D59" s="44">
        <v>2719.4600350000001</v>
      </c>
      <c r="E59" s="45">
        <f t="shared" si="6"/>
        <v>0.52151146973377815</v>
      </c>
      <c r="F59" s="44">
        <f t="shared" si="7"/>
        <v>4326.3698920000006</v>
      </c>
      <c r="G59" s="45">
        <f t="shared" si="8"/>
        <v>0.42627821501296448</v>
      </c>
      <c r="I59" s="10"/>
      <c r="N59" s="25"/>
      <c r="O59" s="25"/>
      <c r="P59" s="25"/>
      <c r="Q59" s="25"/>
      <c r="R59" s="25"/>
      <c r="S59" s="25"/>
      <c r="T59" s="25"/>
      <c r="U59" s="25"/>
      <c r="V59" s="25"/>
    </row>
    <row r="60" spans="1:22" ht="14.1" customHeight="1">
      <c r="A60" s="33" t="s">
        <v>20</v>
      </c>
      <c r="B60" s="46">
        <f>SUM(B52:B59)</f>
        <v>4934.5958009999995</v>
      </c>
      <c r="C60" s="47"/>
      <c r="D60" s="46">
        <f>SUM(D52:D59)</f>
        <v>5214.5737779999999</v>
      </c>
      <c r="E60" s="35"/>
      <c r="F60" s="46">
        <f>B60+D60</f>
        <v>10149.169578999999</v>
      </c>
      <c r="G60" s="36"/>
      <c r="I60" s="10"/>
    </row>
    <row r="61" spans="1:22" ht="14.1" customHeight="1">
      <c r="A61" s="48"/>
      <c r="B61" s="49"/>
      <c r="C61" s="50"/>
      <c r="D61" s="49"/>
      <c r="E61" s="21"/>
      <c r="F61" s="49"/>
      <c r="G61" s="51"/>
      <c r="H61" s="10"/>
      <c r="I61" s="10"/>
    </row>
    <row r="62" spans="1:22" ht="20.100000000000001" customHeight="1">
      <c r="A62" s="52" t="s">
        <v>29</v>
      </c>
      <c r="B62" s="53" t="s">
        <v>20</v>
      </c>
      <c r="C62" s="54" t="s">
        <v>30</v>
      </c>
      <c r="D62" s="49"/>
      <c r="E62" s="21"/>
      <c r="F62" s="49"/>
      <c r="G62" s="55"/>
      <c r="H62" s="10"/>
      <c r="I62" s="56"/>
      <c r="J62" s="56"/>
      <c r="K62" s="56"/>
      <c r="L62" s="56"/>
      <c r="M62" s="56"/>
      <c r="N62" s="56"/>
      <c r="O62" s="10"/>
      <c r="P62" s="10"/>
    </row>
    <row r="63" spans="1:22" ht="14.1" customHeight="1">
      <c r="A63" s="57" t="s">
        <v>31</v>
      </c>
      <c r="B63" s="39">
        <v>9608.8412090000002</v>
      </c>
      <c r="C63" s="58">
        <f>B63/SUM($B$63:$B$64)</f>
        <v>0.69029699779188414</v>
      </c>
      <c r="D63" s="49"/>
      <c r="E63" s="21"/>
      <c r="F63" s="49"/>
      <c r="G63" s="55"/>
      <c r="H63" s="10"/>
      <c r="I63" s="56"/>
      <c r="J63" s="56"/>
      <c r="K63" s="56"/>
      <c r="L63" s="56"/>
      <c r="M63" s="56"/>
      <c r="N63" s="56"/>
      <c r="O63" s="56"/>
      <c r="P63" s="59"/>
    </row>
    <row r="64" spans="1:22" ht="14.1" customHeight="1">
      <c r="A64" s="60" t="s">
        <v>32</v>
      </c>
      <c r="B64" s="44">
        <v>4311.0240659999999</v>
      </c>
      <c r="C64" s="61">
        <f>B64/SUM($B$63:$B$64)</f>
        <v>0.30970300220811581</v>
      </c>
      <c r="D64" s="49"/>
      <c r="E64" s="21"/>
      <c r="F64" s="49"/>
      <c r="G64" s="55"/>
      <c r="I64" s="10"/>
    </row>
    <row r="65" spans="1:22" ht="14.1" customHeight="1">
      <c r="A65" s="62"/>
      <c r="B65" s="50"/>
      <c r="C65" s="63"/>
      <c r="D65" s="49"/>
      <c r="E65" s="21"/>
      <c r="F65" s="49"/>
      <c r="G65" s="55"/>
      <c r="I65" s="10"/>
    </row>
    <row r="66" spans="1:22" ht="14.1" customHeight="1">
      <c r="A66" s="62"/>
      <c r="B66" s="50"/>
      <c r="C66" s="63"/>
      <c r="D66" s="49"/>
      <c r="E66" s="21"/>
      <c r="F66" s="49"/>
      <c r="G66" s="55"/>
      <c r="I66" s="10"/>
    </row>
    <row r="67" spans="1:22" ht="20.100000000000001" customHeight="1">
      <c r="A67" s="256" t="s">
        <v>33</v>
      </c>
      <c r="B67" s="257"/>
      <c r="C67" s="257"/>
      <c r="D67" s="257"/>
      <c r="E67" s="257"/>
      <c r="F67" s="257"/>
      <c r="G67" s="257"/>
      <c r="H67" s="257"/>
      <c r="I67" s="257"/>
      <c r="J67" s="257"/>
      <c r="K67" s="257"/>
      <c r="L67" s="257"/>
      <c r="M67" s="257"/>
      <c r="N67" s="257"/>
      <c r="O67" s="257"/>
      <c r="P67" s="257"/>
      <c r="Q67" s="257"/>
      <c r="R67" s="257"/>
      <c r="S67" s="257"/>
      <c r="T67" s="257"/>
      <c r="U67" s="257"/>
      <c r="V67" s="257"/>
    </row>
    <row r="68" spans="1:22" ht="14.45" customHeight="1">
      <c r="I68" s="25"/>
    </row>
    <row r="69" spans="1:22" ht="20.100000000000001" customHeight="1">
      <c r="A69" s="64" t="s">
        <v>34</v>
      </c>
      <c r="B69" s="258" t="s">
        <v>35</v>
      </c>
      <c r="C69" s="258"/>
      <c r="D69" s="258" t="s">
        <v>36</v>
      </c>
      <c r="E69" s="258"/>
      <c r="G69" s="259" t="s">
        <v>269</v>
      </c>
      <c r="H69" s="260"/>
      <c r="I69" s="261"/>
      <c r="M69" s="65"/>
      <c r="N69" s="65"/>
      <c r="O69" s="65"/>
    </row>
    <row r="70" spans="1:22" ht="14.45" customHeight="1">
      <c r="A70" s="66"/>
      <c r="B70" s="67">
        <v>2009</v>
      </c>
      <c r="C70" s="68" t="s">
        <v>30</v>
      </c>
      <c r="D70" s="67">
        <v>2009</v>
      </c>
      <c r="E70" s="68" t="s">
        <v>30</v>
      </c>
      <c r="G70" s="262" t="s">
        <v>37</v>
      </c>
      <c r="H70" s="263"/>
      <c r="I70" s="69">
        <v>4752.0873199999996</v>
      </c>
    </row>
    <row r="71" spans="1:22" ht="22.7" customHeight="1">
      <c r="A71" s="70" t="s">
        <v>13</v>
      </c>
      <c r="B71" s="71">
        <v>4631.1339700000008</v>
      </c>
      <c r="C71" s="32"/>
      <c r="D71" s="71">
        <v>13726.865167</v>
      </c>
      <c r="E71" s="72"/>
      <c r="G71" s="264" t="s">
        <v>38</v>
      </c>
      <c r="H71" s="265"/>
      <c r="I71" s="31">
        <v>4211.0480319999997</v>
      </c>
    </row>
    <row r="72" spans="1:22" ht="22.7" customHeight="1">
      <c r="A72" s="73" t="s">
        <v>39</v>
      </c>
      <c r="B72" s="31">
        <v>1457.478734</v>
      </c>
      <c r="C72" s="32">
        <f t="shared" ref="C72:C79" si="9">SUM(B72/$B$71)</f>
        <v>0.31471314443533571</v>
      </c>
      <c r="D72" s="31">
        <v>1457.478734</v>
      </c>
      <c r="E72" s="32">
        <f t="shared" ref="E72:E79" si="10">SUM(D72/$D$71)</f>
        <v>0.10617709988904417</v>
      </c>
      <c r="G72" s="264" t="s">
        <v>40</v>
      </c>
      <c r="H72" s="285"/>
      <c r="I72" s="31">
        <v>528.10492599999998</v>
      </c>
    </row>
    <row r="73" spans="1:22" ht="22.7" customHeight="1">
      <c r="A73" s="74" t="s">
        <v>41</v>
      </c>
      <c r="B73" s="31">
        <v>611.82075099999997</v>
      </c>
      <c r="C73" s="32">
        <f t="shared" si="9"/>
        <v>0.13211035460500831</v>
      </c>
      <c r="D73" s="31">
        <v>611.82075099999997</v>
      </c>
      <c r="E73" s="32">
        <f t="shared" si="10"/>
        <v>4.4571046889193937E-2</v>
      </c>
      <c r="G73" s="286" t="s">
        <v>42</v>
      </c>
      <c r="H73" s="287"/>
      <c r="I73" s="75">
        <v>645.92929800000002</v>
      </c>
    </row>
    <row r="74" spans="1:22" ht="22.7" customHeight="1">
      <c r="A74" s="76" t="s">
        <v>43</v>
      </c>
      <c r="B74" s="31">
        <v>845.65798300000006</v>
      </c>
      <c r="C74" s="32">
        <f t="shared" si="9"/>
        <v>0.18260278983032743</v>
      </c>
      <c r="D74" s="31">
        <v>845.65798300000006</v>
      </c>
      <c r="E74" s="32">
        <f t="shared" si="10"/>
        <v>6.1606052999850239E-2</v>
      </c>
      <c r="H74" s="77"/>
      <c r="I74" s="78"/>
      <c r="J74" s="4"/>
      <c r="K74" s="4"/>
    </row>
    <row r="75" spans="1:22">
      <c r="A75" s="70" t="s">
        <v>44</v>
      </c>
      <c r="B75" s="31">
        <v>250.73205799999999</v>
      </c>
      <c r="C75" s="32">
        <f t="shared" si="9"/>
        <v>5.4140532237723187E-2</v>
      </c>
      <c r="D75" s="31">
        <v>751.49752899999999</v>
      </c>
      <c r="E75" s="32">
        <f t="shared" si="10"/>
        <v>5.4746478519118388E-2</v>
      </c>
      <c r="G75" s="288" t="s">
        <v>45</v>
      </c>
      <c r="H75" s="289"/>
      <c r="I75" s="290"/>
      <c r="J75" s="4"/>
      <c r="K75" s="4"/>
    </row>
    <row r="76" spans="1:22">
      <c r="A76" s="70" t="s">
        <v>46</v>
      </c>
      <c r="B76" s="31">
        <v>2922.9231760000002</v>
      </c>
      <c r="C76" s="32">
        <f t="shared" si="9"/>
        <v>0.63114632289508132</v>
      </c>
      <c r="D76" s="31">
        <v>11517.888905</v>
      </c>
      <c r="E76" s="32">
        <f t="shared" si="10"/>
        <v>0.83907642166468732</v>
      </c>
      <c r="G76" s="291" t="s">
        <v>47</v>
      </c>
      <c r="H76" s="292"/>
      <c r="I76" s="79">
        <v>207.91427299999998</v>
      </c>
      <c r="J76" s="4"/>
      <c r="K76" s="4"/>
    </row>
    <row r="77" spans="1:22">
      <c r="A77" s="74" t="s">
        <v>48</v>
      </c>
      <c r="B77" s="31">
        <v>560.55064599999992</v>
      </c>
      <c r="C77" s="32">
        <f t="shared" si="9"/>
        <v>0.12103960922555644</v>
      </c>
      <c r="D77" s="31">
        <v>1242.5236809999999</v>
      </c>
      <c r="E77" s="32">
        <f t="shared" si="10"/>
        <v>9.0517657592141476E-2</v>
      </c>
      <c r="G77" s="291" t="s">
        <v>49</v>
      </c>
      <c r="H77" s="292"/>
      <c r="I77" s="80">
        <v>458.84483999999998</v>
      </c>
      <c r="J77" s="4"/>
      <c r="K77" s="4"/>
    </row>
    <row r="78" spans="1:22">
      <c r="A78" s="74" t="s">
        <v>50</v>
      </c>
      <c r="B78" s="31">
        <v>1562.3122940000001</v>
      </c>
      <c r="C78" s="32">
        <f t="shared" si="9"/>
        <v>0.33734983788430545</v>
      </c>
      <c r="D78" s="31">
        <v>7707.7251619999988</v>
      </c>
      <c r="E78" s="32">
        <f t="shared" si="10"/>
        <v>0.56150658349363813</v>
      </c>
      <c r="G78" s="291" t="s">
        <v>51</v>
      </c>
      <c r="H78" s="292"/>
      <c r="I78" s="79">
        <v>672.32124700000008</v>
      </c>
      <c r="J78" s="4"/>
      <c r="K78" s="4"/>
    </row>
    <row r="79" spans="1:22">
      <c r="A79" s="81" t="s">
        <v>52</v>
      </c>
      <c r="B79" s="75">
        <v>800.06023700000003</v>
      </c>
      <c r="C79" s="45">
        <f t="shared" si="9"/>
        <v>0.17275687600114922</v>
      </c>
      <c r="D79" s="75">
        <v>2567.6400639999997</v>
      </c>
      <c r="E79" s="45">
        <f t="shared" si="10"/>
        <v>0.18705218072460722</v>
      </c>
      <c r="G79" s="271" t="s">
        <v>53</v>
      </c>
      <c r="H79" s="272"/>
      <c r="I79" s="82">
        <v>120.39837499999999</v>
      </c>
      <c r="J79" s="4"/>
      <c r="K79" s="4"/>
    </row>
    <row r="80" spans="1:22" ht="14.1" customHeight="1">
      <c r="I80" s="10"/>
    </row>
    <row r="81" spans="1:22" ht="14.1" customHeight="1">
      <c r="A81" s="56"/>
      <c r="B81" s="59"/>
      <c r="C81" s="25"/>
      <c r="D81" s="25"/>
      <c r="E81" s="25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3"/>
      <c r="B82" s="84"/>
      <c r="I82" s="10"/>
    </row>
    <row r="83" spans="1:22" ht="14.1" customHeight="1">
      <c r="A83" s="83"/>
      <c r="B83" s="84"/>
      <c r="I83" s="10"/>
    </row>
    <row r="84" spans="1:22" ht="14.1" customHeight="1">
      <c r="A84" s="83"/>
      <c r="B84" s="84"/>
      <c r="I84" s="10"/>
    </row>
    <row r="85" spans="1:22" ht="14.1" customHeight="1">
      <c r="I85" s="10"/>
    </row>
    <row r="86" spans="1:22" ht="20.100000000000001" customHeight="1">
      <c r="A86" s="85" t="s">
        <v>270</v>
      </c>
      <c r="B86" s="86"/>
      <c r="I86" s="10"/>
    </row>
    <row r="87" spans="1:22" ht="22.7" customHeight="1">
      <c r="A87" s="87" t="s">
        <v>13</v>
      </c>
      <c r="B87" s="221">
        <f>SUM(B88:B92)</f>
        <v>3034.9543209999997</v>
      </c>
      <c r="I87" s="10"/>
    </row>
    <row r="88" spans="1:22">
      <c r="A88" s="87" t="s">
        <v>54</v>
      </c>
      <c r="B88" s="31">
        <v>782.16608599999995</v>
      </c>
      <c r="I88" s="10"/>
    </row>
    <row r="89" spans="1:22">
      <c r="A89" s="87" t="s">
        <v>55</v>
      </c>
      <c r="B89" s="31">
        <v>695.49993399999994</v>
      </c>
      <c r="I89" s="10"/>
    </row>
    <row r="90" spans="1:22">
      <c r="A90" s="87" t="s">
        <v>56</v>
      </c>
      <c r="B90" s="31">
        <v>683.18457699999999</v>
      </c>
      <c r="I90" s="10"/>
    </row>
    <row r="91" spans="1:22">
      <c r="A91" s="87" t="s">
        <v>57</v>
      </c>
      <c r="B91" s="31">
        <v>410.84235999999999</v>
      </c>
      <c r="I91" s="10"/>
    </row>
    <row r="92" spans="1:22">
      <c r="A92" s="88" t="s">
        <v>58</v>
      </c>
      <c r="B92" s="75">
        <v>463.26136400000001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89" t="s">
        <v>59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</row>
    <row r="97" spans="1:9" ht="14.1" customHeight="1">
      <c r="F97" s="91"/>
      <c r="G97" s="91"/>
      <c r="H97" s="92"/>
      <c r="I97" s="10"/>
    </row>
    <row r="98" spans="1:9" ht="20.100000000000001" customHeight="1">
      <c r="A98" s="273" t="s">
        <v>60</v>
      </c>
      <c r="B98" s="275" t="s">
        <v>61</v>
      </c>
      <c r="C98" s="276"/>
      <c r="D98" s="275" t="s">
        <v>20</v>
      </c>
      <c r="E98" s="276"/>
      <c r="F98" s="279" t="s">
        <v>30</v>
      </c>
      <c r="H98" s="1"/>
      <c r="I98" s="1"/>
    </row>
    <row r="99" spans="1:9" ht="20.100000000000001" customHeight="1">
      <c r="A99" s="274"/>
      <c r="B99" s="277"/>
      <c r="C99" s="278"/>
      <c r="D99" s="277"/>
      <c r="E99" s="278"/>
      <c r="F99" s="280"/>
      <c r="H99" s="1"/>
      <c r="I99" s="1"/>
    </row>
    <row r="100" spans="1:9" ht="14.1" customHeight="1">
      <c r="A100" s="93" t="s">
        <v>62</v>
      </c>
      <c r="B100" s="281">
        <v>818.82289700000001</v>
      </c>
      <c r="C100" s="282">
        <v>818.82289700000001</v>
      </c>
      <c r="D100" s="283">
        <v>1191.038671</v>
      </c>
      <c r="E100" s="284">
        <v>1191.038671</v>
      </c>
      <c r="F100" s="94">
        <f t="shared" ref="F100:F106" si="11">B100/D100</f>
        <v>0.68748640739978117</v>
      </c>
      <c r="H100" s="1"/>
      <c r="I100" s="1"/>
    </row>
    <row r="101" spans="1:9" ht="14.1" customHeight="1">
      <c r="A101" s="95" t="s">
        <v>63</v>
      </c>
      <c r="B101" s="293">
        <v>1104.2831140000001</v>
      </c>
      <c r="C101" s="294">
        <v>1104.2831140000001</v>
      </c>
      <c r="D101" s="295">
        <v>1156.863276</v>
      </c>
      <c r="E101" s="296">
        <v>1156.863276</v>
      </c>
      <c r="F101" s="96">
        <f t="shared" si="11"/>
        <v>0.95454937234951176</v>
      </c>
      <c r="H101" s="1"/>
      <c r="I101" s="1"/>
    </row>
    <row r="102" spans="1:9" ht="14.1" customHeight="1">
      <c r="A102" s="95" t="s">
        <v>64</v>
      </c>
      <c r="B102" s="293">
        <v>837.85484299999996</v>
      </c>
      <c r="C102" s="294">
        <v>837.85484299999996</v>
      </c>
      <c r="D102" s="295">
        <v>865.22918099999993</v>
      </c>
      <c r="E102" s="296">
        <v>865.22918099999993</v>
      </c>
      <c r="F102" s="96">
        <f t="shared" si="11"/>
        <v>0.96836174900115857</v>
      </c>
      <c r="G102" s="10"/>
      <c r="H102" s="1"/>
      <c r="I102" s="1"/>
    </row>
    <row r="103" spans="1:9" ht="14.1" customHeight="1">
      <c r="A103" s="95" t="s">
        <v>65</v>
      </c>
      <c r="B103" s="293">
        <v>654.79621899999995</v>
      </c>
      <c r="C103" s="294">
        <v>654.79621899999995</v>
      </c>
      <c r="D103" s="295">
        <v>778.30497100000002</v>
      </c>
      <c r="E103" s="296">
        <v>778.30497100000002</v>
      </c>
      <c r="F103" s="96">
        <f t="shared" si="11"/>
        <v>0.8413105959720254</v>
      </c>
      <c r="H103" s="1"/>
      <c r="I103" s="1"/>
    </row>
    <row r="104" spans="1:9" ht="14.1" customHeight="1">
      <c r="A104" s="95" t="s">
        <v>66</v>
      </c>
      <c r="B104" s="293">
        <v>853.50445100000013</v>
      </c>
      <c r="C104" s="294">
        <v>853.50445100000013</v>
      </c>
      <c r="D104" s="295">
        <v>1777.5048409999999</v>
      </c>
      <c r="E104" s="296">
        <v>1777.5048409999999</v>
      </c>
      <c r="F104" s="96">
        <f t="shared" si="11"/>
        <v>0.48016997271289014</v>
      </c>
      <c r="H104" s="1"/>
      <c r="I104" s="1"/>
    </row>
    <row r="105" spans="1:9" ht="14.1" customHeight="1">
      <c r="A105" s="95" t="s">
        <v>67</v>
      </c>
      <c r="B105" s="293">
        <v>120.86498700000001</v>
      </c>
      <c r="C105" s="294">
        <v>120.86498700000001</v>
      </c>
      <c r="D105" s="295">
        <v>979.80897499999992</v>
      </c>
      <c r="E105" s="296">
        <v>979.80897499999992</v>
      </c>
      <c r="F105" s="96">
        <f t="shared" si="11"/>
        <v>0.12335566430180947</v>
      </c>
      <c r="I105" s="10"/>
    </row>
    <row r="106" spans="1:9" ht="14.1" customHeight="1">
      <c r="A106" s="97" t="s">
        <v>68</v>
      </c>
      <c r="B106" s="297">
        <v>151.95647300000002</v>
      </c>
      <c r="C106" s="298">
        <v>151.95647300000002</v>
      </c>
      <c r="D106" s="297">
        <v>6601.5507859999998</v>
      </c>
      <c r="E106" s="298">
        <v>6601.5507859999998</v>
      </c>
      <c r="F106" s="98">
        <f t="shared" si="11"/>
        <v>2.3018299476277031E-2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308" t="s">
        <v>69</v>
      </c>
      <c r="B113" s="310" t="s">
        <v>11</v>
      </c>
      <c r="C113" s="312" t="s">
        <v>12</v>
      </c>
      <c r="D113" s="299" t="s">
        <v>13</v>
      </c>
      <c r="E113" s="310" t="s">
        <v>11</v>
      </c>
      <c r="F113" s="312" t="s">
        <v>12</v>
      </c>
      <c r="G113" s="299" t="s">
        <v>13</v>
      </c>
      <c r="I113" s="10"/>
    </row>
    <row r="114" spans="1:9" ht="27.6" customHeight="1">
      <c r="A114" s="309"/>
      <c r="B114" s="311"/>
      <c r="C114" s="313"/>
      <c r="D114" s="300"/>
      <c r="E114" s="314"/>
      <c r="F114" s="315"/>
      <c r="G114" s="300"/>
      <c r="H114" s="1"/>
      <c r="I114" s="1"/>
    </row>
    <row r="115" spans="1:9" ht="14.1" customHeight="1">
      <c r="A115" s="99" t="s">
        <v>70</v>
      </c>
      <c r="B115" s="100">
        <f>SUM(B116:B122)</f>
        <v>4043.0044459999999</v>
      </c>
      <c r="C115" s="222">
        <f>SUM(C116:C122)</f>
        <v>4312.2294349999993</v>
      </c>
      <c r="D115" s="223">
        <f>SUM(B115:C115)</f>
        <v>8355.2338810000001</v>
      </c>
      <c r="E115" s="101"/>
      <c r="F115" s="102"/>
      <c r="G115" s="102"/>
      <c r="H115" s="1"/>
      <c r="I115" s="1"/>
    </row>
    <row r="116" spans="1:9" ht="14.1" customHeight="1">
      <c r="A116" s="87" t="s">
        <v>71</v>
      </c>
      <c r="B116" s="103">
        <v>2133</v>
      </c>
      <c r="C116" s="104">
        <v>2281</v>
      </c>
      <c r="D116" s="105">
        <f t="shared" ref="D116:D122" si="12">SUM(B116:C116)</f>
        <v>4414</v>
      </c>
      <c r="E116" s="106">
        <f>B116/$B$115</f>
        <v>0.52757795062785839</v>
      </c>
      <c r="F116" s="106">
        <f>C116/$C$115</f>
        <v>0.52896072307432784</v>
      </c>
      <c r="G116" s="106">
        <f>D116/$D$115</f>
        <v>0.52829161491667409</v>
      </c>
      <c r="H116" s="1"/>
      <c r="I116" s="1"/>
    </row>
    <row r="117" spans="1:9" ht="14.1" customHeight="1">
      <c r="A117" s="87" t="s">
        <v>72</v>
      </c>
      <c r="B117" s="103">
        <v>230</v>
      </c>
      <c r="C117" s="104">
        <v>308</v>
      </c>
      <c r="D117" s="107">
        <f t="shared" si="12"/>
        <v>538</v>
      </c>
      <c r="E117" s="106">
        <f t="shared" ref="E117:E122" si="13">B117/$B$115</f>
        <v>5.6888386612474182E-2</v>
      </c>
      <c r="F117" s="106">
        <f t="shared" ref="F117:F122" si="14">C117/$C$115</f>
        <v>7.1424771024503717E-2</v>
      </c>
      <c r="G117" s="106">
        <f t="shared" ref="G117:G122" si="15">D117/$D$115</f>
        <v>6.4390776806789909E-2</v>
      </c>
      <c r="H117" s="1"/>
      <c r="I117" s="1"/>
    </row>
    <row r="118" spans="1:9" ht="14.1" customHeight="1">
      <c r="A118" s="87" t="s">
        <v>73</v>
      </c>
      <c r="B118" s="103">
        <v>192.39482699999999</v>
      </c>
      <c r="C118" s="104">
        <v>237.98422399999998</v>
      </c>
      <c r="D118" s="107">
        <f t="shared" si="12"/>
        <v>430.379051</v>
      </c>
      <c r="E118" s="106">
        <f t="shared" si="13"/>
        <v>4.7587092611374289E-2</v>
      </c>
      <c r="F118" s="106">
        <f t="shared" si="14"/>
        <v>5.518821008650715E-2</v>
      </c>
      <c r="G118" s="106">
        <f t="shared" si="15"/>
        <v>5.1510114154756599E-2</v>
      </c>
      <c r="H118" s="1"/>
      <c r="I118" s="1"/>
    </row>
    <row r="119" spans="1:9" ht="14.1" customHeight="1">
      <c r="A119" s="87" t="s">
        <v>74</v>
      </c>
      <c r="B119" s="103">
        <v>670.26918299999988</v>
      </c>
      <c r="C119" s="104">
        <v>625.76890099999991</v>
      </c>
      <c r="D119" s="107">
        <f t="shared" si="12"/>
        <v>1296.0380839999998</v>
      </c>
      <c r="E119" s="106">
        <f t="shared" si="13"/>
        <v>0.1657849235518748</v>
      </c>
      <c r="F119" s="106">
        <f t="shared" si="14"/>
        <v>0.14511493658500108</v>
      </c>
      <c r="G119" s="106">
        <f t="shared" si="15"/>
        <v>0.15511691263930039</v>
      </c>
      <c r="H119" s="1"/>
      <c r="I119" s="1"/>
    </row>
    <row r="120" spans="1:9" ht="14.1" customHeight="1">
      <c r="A120" s="87" t="s">
        <v>75</v>
      </c>
      <c r="B120" s="103">
        <v>409.02882</v>
      </c>
      <c r="C120" s="104">
        <v>449.07517599999994</v>
      </c>
      <c r="D120" s="107">
        <f t="shared" si="12"/>
        <v>858.10399599999994</v>
      </c>
      <c r="E120" s="106">
        <f t="shared" si="13"/>
        <v>0.10116952020784396</v>
      </c>
      <c r="F120" s="106">
        <f t="shared" si="14"/>
        <v>0.10413990785256073</v>
      </c>
      <c r="G120" s="106">
        <f t="shared" si="15"/>
        <v>0.10270257041533556</v>
      </c>
      <c r="H120" s="1"/>
      <c r="I120" s="1"/>
    </row>
    <row r="121" spans="1:9" ht="14.1" customHeight="1">
      <c r="A121" s="87" t="s">
        <v>76</v>
      </c>
      <c r="B121" s="103">
        <v>163.605491</v>
      </c>
      <c r="C121" s="104">
        <v>194.84319900000003</v>
      </c>
      <c r="D121" s="107">
        <f t="shared" si="12"/>
        <v>358.44869000000006</v>
      </c>
      <c r="E121" s="106">
        <f t="shared" si="13"/>
        <v>4.0466314886659416E-2</v>
      </c>
      <c r="F121" s="106">
        <f t="shared" si="14"/>
        <v>4.5183866474859787E-2</v>
      </c>
      <c r="G121" s="106">
        <f t="shared" si="15"/>
        <v>4.2901095900513435E-2</v>
      </c>
      <c r="H121" s="1"/>
      <c r="I121" s="1"/>
    </row>
    <row r="122" spans="1:9" ht="14.1" customHeight="1">
      <c r="A122" s="88" t="s">
        <v>77</v>
      </c>
      <c r="B122" s="108">
        <v>244.70612499999999</v>
      </c>
      <c r="C122" s="109">
        <v>215.55793499999999</v>
      </c>
      <c r="D122" s="110">
        <f t="shared" si="12"/>
        <v>460.26405999999997</v>
      </c>
      <c r="E122" s="106">
        <f t="shared" si="13"/>
        <v>6.0525811501914925E-2</v>
      </c>
      <c r="F122" s="106">
        <f t="shared" si="14"/>
        <v>4.9987584902239791E-2</v>
      </c>
      <c r="G122" s="106">
        <f t="shared" si="15"/>
        <v>5.5086915166630029E-2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89" t="s">
        <v>78</v>
      </c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</row>
    <row r="131" spans="1:22" ht="14.1" customHeight="1">
      <c r="A131" s="25"/>
      <c r="B131" s="25"/>
      <c r="C131" s="25"/>
      <c r="D131" s="25"/>
      <c r="E131" s="25"/>
      <c r="F131" s="25"/>
      <c r="G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ht="28.15" customHeight="1">
      <c r="A132" s="301" t="s">
        <v>79</v>
      </c>
      <c r="B132" s="302"/>
      <c r="C132" s="303"/>
      <c r="I132" s="25"/>
    </row>
    <row r="133" spans="1:22">
      <c r="A133" s="93" t="s">
        <v>80</v>
      </c>
      <c r="B133" s="29">
        <v>1895.3908740000002</v>
      </c>
      <c r="C133" s="30">
        <f>B133/SUM($B$133:$B$140)</f>
        <v>0.66520874183240852</v>
      </c>
      <c r="I133" s="25"/>
    </row>
    <row r="134" spans="1:22">
      <c r="A134" s="95" t="s">
        <v>81</v>
      </c>
      <c r="B134" s="31">
        <v>381.39247699999999</v>
      </c>
      <c r="C134" s="32">
        <f t="shared" ref="C134:C140" si="16">B134/SUM($B$133:$B$140)</f>
        <v>0.13385397874903757</v>
      </c>
      <c r="I134" s="25"/>
    </row>
    <row r="135" spans="1:22">
      <c r="A135" s="95" t="s">
        <v>82</v>
      </c>
      <c r="B135" s="31">
        <v>198.83133000000001</v>
      </c>
      <c r="C135" s="32">
        <f t="shared" si="16"/>
        <v>6.9782091219546732E-2</v>
      </c>
      <c r="I135" s="25"/>
    </row>
    <row r="136" spans="1:22">
      <c r="A136" s="95" t="s">
        <v>83</v>
      </c>
      <c r="B136" s="31">
        <v>66.403252999999992</v>
      </c>
      <c r="C136" s="32">
        <f t="shared" si="16"/>
        <v>2.3304968377572285E-2</v>
      </c>
      <c r="I136" s="25"/>
    </row>
    <row r="137" spans="1:22">
      <c r="A137" s="95" t="s">
        <v>84</v>
      </c>
      <c r="B137" s="31">
        <v>54.250228</v>
      </c>
      <c r="C137" s="32">
        <f t="shared" si="16"/>
        <v>1.9039727587082018E-2</v>
      </c>
      <c r="I137" s="25"/>
    </row>
    <row r="138" spans="1:22">
      <c r="A138" s="95" t="s">
        <v>85</v>
      </c>
      <c r="B138" s="111">
        <v>93.244052000000011</v>
      </c>
      <c r="C138" s="112">
        <f t="shared" si="16"/>
        <v>3.2725048624601363E-2</v>
      </c>
      <c r="I138" s="25"/>
    </row>
    <row r="139" spans="1:22">
      <c r="A139" s="95" t="s">
        <v>86</v>
      </c>
      <c r="B139" s="111">
        <v>156.97418899999997</v>
      </c>
      <c r="C139" s="112">
        <f t="shared" si="16"/>
        <v>5.5091856881470169E-2</v>
      </c>
      <c r="E139" s="113"/>
      <c r="I139" s="25"/>
    </row>
    <row r="140" spans="1:22">
      <c r="A140" s="97" t="s">
        <v>87</v>
      </c>
      <c r="B140" s="114">
        <v>2.8310440000000003</v>
      </c>
      <c r="C140" s="115">
        <f t="shared" si="16"/>
        <v>9.9358672828145584E-4</v>
      </c>
      <c r="I140" s="25"/>
    </row>
    <row r="141" spans="1:22">
      <c r="A141" s="83"/>
      <c r="B141" s="50"/>
      <c r="C141" s="22"/>
      <c r="I141" s="25"/>
    </row>
    <row r="142" spans="1:22" ht="22.15" customHeight="1">
      <c r="A142" s="83"/>
      <c r="B142" s="50"/>
      <c r="C142" s="22"/>
      <c r="D142" s="10"/>
      <c r="E142" s="10"/>
      <c r="F142" s="10"/>
      <c r="G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ht="13.9" customHeight="1">
      <c r="A143" s="83"/>
      <c r="B143" s="50"/>
      <c r="C143" s="22"/>
      <c r="D143" s="10"/>
      <c r="E143" s="10"/>
      <c r="F143" s="10"/>
      <c r="G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ht="13.9" customHeight="1">
      <c r="A144" s="304" t="s">
        <v>271</v>
      </c>
      <c r="B144" s="306" t="s">
        <v>88</v>
      </c>
      <c r="C144" s="306" t="s">
        <v>89</v>
      </c>
      <c r="D144" s="306" t="s">
        <v>30</v>
      </c>
      <c r="F144" s="10"/>
      <c r="H144" s="4"/>
      <c r="I144" s="77"/>
      <c r="J144" s="77"/>
      <c r="K144" s="4"/>
      <c r="L144" s="4"/>
      <c r="M144" s="4"/>
      <c r="N144" s="4"/>
      <c r="O144" s="4"/>
      <c r="P144" s="4"/>
      <c r="Q144" s="4"/>
    </row>
    <row r="145" spans="1:11">
      <c r="A145" s="305"/>
      <c r="B145" s="307"/>
      <c r="C145" s="307"/>
      <c r="D145" s="307"/>
      <c r="F145" s="10"/>
      <c r="H145" s="1"/>
      <c r="I145" s="25"/>
      <c r="J145" s="25"/>
    </row>
    <row r="146" spans="1:11" ht="13.9" customHeight="1">
      <c r="A146" s="116" t="s">
        <v>47</v>
      </c>
      <c r="B146" s="117">
        <v>902.91611499999999</v>
      </c>
      <c r="C146" s="118">
        <v>429.425453</v>
      </c>
      <c r="D146" s="119">
        <f>C146/B146</f>
        <v>0.47559839265910103</v>
      </c>
      <c r="H146" s="1"/>
      <c r="I146" s="25"/>
      <c r="J146" s="25"/>
    </row>
    <row r="147" spans="1:11" ht="13.9" customHeight="1">
      <c r="A147" s="87" t="s">
        <v>49</v>
      </c>
      <c r="B147" s="120">
        <v>3013.1668689999997</v>
      </c>
      <c r="C147" s="121">
        <v>953.37216999999998</v>
      </c>
      <c r="D147" s="122">
        <f t="shared" ref="D147:D149" si="17">C147/B147</f>
        <v>0.31640204855843318</v>
      </c>
      <c r="I147" s="25"/>
    </row>
    <row r="148" spans="1:11" ht="13.9" customHeight="1">
      <c r="A148" s="87" t="s">
        <v>90</v>
      </c>
      <c r="B148" s="120">
        <v>427.69050800000002</v>
      </c>
      <c r="C148" s="121">
        <v>133.36421899999999</v>
      </c>
      <c r="D148" s="122">
        <f t="shared" si="17"/>
        <v>0.31182412633763662</v>
      </c>
      <c r="I148" s="25"/>
    </row>
    <row r="149" spans="1:11" ht="13.9" customHeight="1">
      <c r="A149" s="88" t="s">
        <v>13</v>
      </c>
      <c r="B149" s="123">
        <v>4343.7734909999999</v>
      </c>
      <c r="C149" s="123">
        <v>1516.1618410000001</v>
      </c>
      <c r="D149" s="124">
        <f t="shared" si="17"/>
        <v>0.34904256498212516</v>
      </c>
      <c r="E149" s="125">
        <f>1-D149</f>
        <v>0.65095743501787484</v>
      </c>
      <c r="H149" s="10"/>
      <c r="I149" s="10"/>
      <c r="J149" s="10"/>
    </row>
    <row r="150" spans="1:11" ht="13.9" customHeight="1">
      <c r="A150" s="83"/>
      <c r="B150" s="50"/>
      <c r="C150" s="22"/>
      <c r="H150" s="10"/>
      <c r="I150" s="10"/>
      <c r="J150" s="10"/>
    </row>
    <row r="151" spans="1:11" ht="13.9" customHeight="1">
      <c r="A151" s="83"/>
      <c r="B151" s="50"/>
      <c r="C151" s="22"/>
      <c r="H151" s="10"/>
      <c r="I151" s="10"/>
      <c r="J151" s="10"/>
    </row>
    <row r="152" spans="1:11" ht="13.9" customHeight="1">
      <c r="A152"/>
      <c r="B152" s="50"/>
      <c r="C152" s="22"/>
      <c r="H152" s="10"/>
      <c r="I152" s="126" t="s">
        <v>91</v>
      </c>
      <c r="J152" s="126"/>
      <c r="K152" s="126"/>
    </row>
    <row r="153" spans="1:11" ht="13.9" customHeight="1">
      <c r="A153" s="10"/>
      <c r="H153" s="10"/>
      <c r="I153" s="10"/>
      <c r="J153" s="10"/>
    </row>
    <row r="154" spans="1:11" ht="13.9" customHeight="1">
      <c r="A154" s="322"/>
      <c r="B154" s="324"/>
      <c r="C154" s="324"/>
      <c r="D154" s="324"/>
      <c r="E154" s="5"/>
      <c r="F154" s="325"/>
      <c r="G154" s="325"/>
      <c r="H154" s="316"/>
      <c r="I154" s="316"/>
      <c r="J154" s="317"/>
    </row>
    <row r="155" spans="1:11" ht="13.9" customHeight="1">
      <c r="A155" s="323"/>
      <c r="B155" s="324"/>
      <c r="C155" s="324"/>
      <c r="D155" s="324"/>
      <c r="E155" s="5"/>
      <c r="F155" s="325"/>
      <c r="G155" s="325"/>
      <c r="H155" s="316"/>
      <c r="I155" s="316"/>
      <c r="J155" s="317"/>
    </row>
    <row r="156" spans="1:11" ht="13.9" customHeight="1">
      <c r="A156" s="83"/>
      <c r="B156" s="127"/>
      <c r="C156" s="127"/>
      <c r="D156" s="128"/>
      <c r="E156" s="5"/>
      <c r="F156" s="83"/>
      <c r="G156" s="83"/>
      <c r="H156" s="129"/>
      <c r="I156" s="129"/>
      <c r="J156" s="130"/>
    </row>
    <row r="157" spans="1:11" ht="13.9" customHeight="1">
      <c r="A157" s="83"/>
      <c r="B157" s="127"/>
      <c r="C157" s="127"/>
      <c r="D157" s="128"/>
      <c r="E157" s="5"/>
      <c r="F157" s="83"/>
      <c r="G157" s="83"/>
      <c r="H157" s="129"/>
      <c r="I157" s="129"/>
      <c r="J157" s="130"/>
    </row>
    <row r="158" spans="1:11" ht="13.9" customHeight="1">
      <c r="A158" s="83"/>
      <c r="B158" s="127"/>
      <c r="C158" s="127"/>
      <c r="D158" s="128"/>
      <c r="E158" s="5"/>
      <c r="F158" s="318"/>
      <c r="G158" s="318"/>
      <c r="H158" s="131"/>
      <c r="I158" s="129"/>
      <c r="J158" s="130"/>
    </row>
    <row r="159" spans="1:11" ht="13.9" customHeight="1">
      <c r="A159" s="83"/>
      <c r="B159" s="131"/>
      <c r="C159" s="127"/>
      <c r="D159" s="128"/>
      <c r="E159" s="130"/>
      <c r="F159" s="5"/>
      <c r="G159" s="5"/>
      <c r="H159" s="5"/>
      <c r="I159" s="5"/>
      <c r="J159" s="5"/>
    </row>
    <row r="160" spans="1:11" ht="13.9" customHeight="1">
      <c r="A160" s="83"/>
      <c r="B160" s="132"/>
      <c r="C160" s="132"/>
      <c r="D160" s="128"/>
      <c r="E160" s="5"/>
      <c r="F160" s="5"/>
      <c r="G160" s="5"/>
      <c r="H160" s="5"/>
      <c r="I160" s="5"/>
      <c r="J160" s="5"/>
    </row>
    <row r="161" spans="1:22" ht="13.9" customHeight="1">
      <c r="A161" s="83"/>
      <c r="B161" s="132"/>
      <c r="C161" s="49"/>
      <c r="D161" s="133"/>
      <c r="I161" s="25"/>
    </row>
    <row r="162" spans="1:22" ht="13.9" customHeight="1">
      <c r="A162" s="83"/>
      <c r="B162" s="132"/>
      <c r="C162" s="49"/>
      <c r="D162" s="133"/>
      <c r="I162" s="25"/>
    </row>
    <row r="163" spans="1:22" ht="13.9" customHeight="1">
      <c r="A163" s="83"/>
      <c r="B163" s="132"/>
      <c r="C163" s="49"/>
      <c r="D163" s="133"/>
      <c r="I163" s="25"/>
    </row>
    <row r="164" spans="1:22" ht="21.4" customHeight="1">
      <c r="A164" s="89" t="s">
        <v>92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</row>
    <row r="165" spans="1:22" ht="37.9" customHeight="1">
      <c r="A165" s="134"/>
      <c r="B165" s="132"/>
      <c r="C165" s="49"/>
      <c r="D165" s="133"/>
      <c r="I165" s="25"/>
    </row>
    <row r="166" spans="1:22" ht="13.9" customHeight="1">
      <c r="A166" s="134"/>
      <c r="B166" s="132"/>
      <c r="C166" s="49"/>
      <c r="D166" s="133"/>
      <c r="I166" s="25"/>
    </row>
    <row r="167" spans="1:22" ht="13.9" customHeight="1">
      <c r="A167" s="135" t="s">
        <v>93</v>
      </c>
      <c r="B167" s="136"/>
      <c r="C167" s="137"/>
      <c r="D167" s="133"/>
      <c r="I167" s="25"/>
    </row>
    <row r="168" spans="1:22" ht="13.9" customHeight="1">
      <c r="A168" s="319" t="s">
        <v>94</v>
      </c>
      <c r="B168" s="138" t="s">
        <v>11</v>
      </c>
      <c r="C168" s="139">
        <v>193</v>
      </c>
      <c r="D168" s="133"/>
      <c r="I168" s="25"/>
    </row>
    <row r="169" spans="1:22" ht="13.9" customHeight="1">
      <c r="A169" s="264"/>
      <c r="B169" s="140" t="s">
        <v>95</v>
      </c>
      <c r="C169" s="141">
        <v>191</v>
      </c>
      <c r="D169" s="133"/>
      <c r="I169" s="25"/>
    </row>
    <row r="170" spans="1:22" ht="13.9" customHeight="1">
      <c r="A170" s="264" t="s">
        <v>96</v>
      </c>
      <c r="B170" s="140" t="s">
        <v>11</v>
      </c>
      <c r="C170" s="141">
        <v>829</v>
      </c>
      <c r="D170" s="133"/>
      <c r="I170" s="25"/>
    </row>
    <row r="171" spans="1:22" ht="13.9" customHeight="1">
      <c r="A171" s="320"/>
      <c r="B171" s="140" t="s">
        <v>95</v>
      </c>
      <c r="C171" s="141">
        <v>503</v>
      </c>
      <c r="D171" s="133"/>
      <c r="I171" s="25"/>
    </row>
    <row r="172" spans="1:22" ht="13.9" customHeight="1">
      <c r="A172" s="264" t="s">
        <v>97</v>
      </c>
      <c r="B172" s="140" t="s">
        <v>11</v>
      </c>
      <c r="C172" s="141">
        <v>211</v>
      </c>
      <c r="D172" s="133"/>
      <c r="I172" s="25"/>
    </row>
    <row r="173" spans="1:22" ht="13.9" customHeight="1">
      <c r="A173" s="321"/>
      <c r="B173" s="142" t="s">
        <v>95</v>
      </c>
      <c r="C173" s="143">
        <v>119</v>
      </c>
      <c r="D173" s="133"/>
      <c r="I173" s="25"/>
    </row>
    <row r="174" spans="1:22" ht="13.9" customHeight="1">
      <c r="A174" s="144"/>
      <c r="B174" s="145" t="s">
        <v>20</v>
      </c>
      <c r="C174" s="224">
        <f>SUM(C168:C173)</f>
        <v>2046</v>
      </c>
      <c r="D174" s="133"/>
      <c r="I174" s="25"/>
    </row>
    <row r="175" spans="1:22" ht="13.9" customHeight="1">
      <c r="A175" s="144"/>
      <c r="B175" s="84"/>
      <c r="C175" s="49"/>
      <c r="D175" s="133"/>
      <c r="I175" s="25"/>
    </row>
    <row r="176" spans="1:22" ht="13.9" customHeight="1">
      <c r="A176" s="144"/>
      <c r="B176" s="84"/>
      <c r="C176" s="49"/>
      <c r="D176" s="133"/>
      <c r="I176" s="25"/>
    </row>
    <row r="177" spans="1:9" ht="13.9" customHeight="1">
      <c r="A177" s="134"/>
      <c r="B177" s="132"/>
      <c r="C177" s="49"/>
      <c r="D177" s="133"/>
      <c r="I177" s="25"/>
    </row>
    <row r="178" spans="1:9" ht="13.9" customHeight="1">
      <c r="A178" s="135" t="s">
        <v>272</v>
      </c>
      <c r="B178" s="136"/>
      <c r="C178" s="137"/>
      <c r="D178" s="133"/>
      <c r="I178" s="25"/>
    </row>
    <row r="179" spans="1:9" ht="13.9" customHeight="1">
      <c r="A179" s="87" t="s">
        <v>98</v>
      </c>
      <c r="B179" s="146"/>
      <c r="C179" s="141">
        <v>590</v>
      </c>
      <c r="D179" s="133"/>
      <c r="I179" s="25"/>
    </row>
    <row r="180" spans="1:9" ht="13.9" customHeight="1">
      <c r="A180" s="87" t="s">
        <v>99</v>
      </c>
      <c r="B180" s="146"/>
      <c r="C180" s="141">
        <v>252</v>
      </c>
      <c r="D180" s="133"/>
      <c r="I180" s="25"/>
    </row>
    <row r="181" spans="1:9" ht="13.9" customHeight="1">
      <c r="A181" s="87" t="s">
        <v>100</v>
      </c>
      <c r="B181" s="146"/>
      <c r="C181" s="141">
        <v>617</v>
      </c>
      <c r="D181" s="133"/>
      <c r="I181" s="25"/>
    </row>
    <row r="182" spans="1:9" ht="13.9" customHeight="1">
      <c r="A182" s="87" t="s">
        <v>101</v>
      </c>
      <c r="B182" s="146"/>
      <c r="C182" s="141">
        <v>318</v>
      </c>
      <c r="D182" s="133"/>
      <c r="I182" s="25"/>
    </row>
    <row r="183" spans="1:9" ht="13.9" customHeight="1">
      <c r="A183" s="88" t="s">
        <v>102</v>
      </c>
      <c r="B183" s="147"/>
      <c r="C183" s="143">
        <v>264</v>
      </c>
      <c r="D183" s="133"/>
      <c r="I183" s="25"/>
    </row>
    <row r="184" spans="1:9" ht="13.9" customHeight="1">
      <c r="A184" s="134"/>
      <c r="B184" s="132"/>
      <c r="C184" s="49"/>
      <c r="D184" s="133"/>
      <c r="I184" s="25"/>
    </row>
    <row r="185" spans="1:9" ht="13.9" customHeight="1">
      <c r="A185" s="135" t="s">
        <v>103</v>
      </c>
      <c r="B185" s="148"/>
      <c r="C185" s="148"/>
      <c r="D185" s="149"/>
      <c r="I185" s="25"/>
    </row>
    <row r="186" spans="1:9" ht="13.9" customHeight="1">
      <c r="A186" s="116" t="s">
        <v>104</v>
      </c>
      <c r="B186" s="150"/>
      <c r="C186" s="151"/>
      <c r="D186" s="141">
        <v>301</v>
      </c>
      <c r="I186" s="25"/>
    </row>
    <row r="187" spans="1:9" ht="13.9" customHeight="1">
      <c r="A187" s="87" t="s">
        <v>105</v>
      </c>
      <c r="B187" s="152"/>
      <c r="C187" s="146"/>
      <c r="D187" s="141">
        <v>449</v>
      </c>
      <c r="I187" s="25"/>
    </row>
    <row r="188" spans="1:9" ht="13.9" customHeight="1">
      <c r="A188" s="87" t="s">
        <v>106</v>
      </c>
      <c r="B188" s="152"/>
      <c r="C188" s="146"/>
      <c r="D188" s="141">
        <v>564</v>
      </c>
      <c r="I188" s="25"/>
    </row>
    <row r="189" spans="1:9" ht="13.9" customHeight="1">
      <c r="A189" s="87" t="s">
        <v>107</v>
      </c>
      <c r="B189" s="152"/>
      <c r="C189" s="146"/>
      <c r="D189" s="141">
        <v>612</v>
      </c>
      <c r="I189" s="25"/>
    </row>
    <row r="190" spans="1:9" ht="13.9" customHeight="1">
      <c r="A190" s="88" t="s">
        <v>108</v>
      </c>
      <c r="B190" s="153"/>
      <c r="C190" s="147"/>
      <c r="D190" s="143">
        <v>103</v>
      </c>
      <c r="I190" s="25"/>
    </row>
    <row r="191" spans="1:9" ht="13.9" customHeight="1">
      <c r="I191" s="25"/>
    </row>
    <row r="192" spans="1:9" ht="13.9" customHeight="1">
      <c r="I192" s="25"/>
    </row>
    <row r="193" spans="1:22" ht="13.9" customHeight="1">
      <c r="I193" s="25"/>
    </row>
    <row r="194" spans="1:22" ht="13.9" customHeight="1">
      <c r="I194" s="25"/>
    </row>
    <row r="195" spans="1:22" ht="13.9" customHeight="1">
      <c r="I195" s="25"/>
    </row>
    <row r="196" spans="1:22" ht="13.9" customHeight="1">
      <c r="I196" s="25"/>
    </row>
    <row r="197" spans="1:22" ht="13.9" customHeight="1">
      <c r="A197" s="134"/>
      <c r="B197" s="132"/>
      <c r="C197" s="49"/>
      <c r="D197" s="133"/>
      <c r="I197" s="25"/>
    </row>
    <row r="198" spans="1:22" ht="20.100000000000001" customHeight="1">
      <c r="A198" s="154" t="s">
        <v>109</v>
      </c>
      <c r="B198" s="155"/>
      <c r="C198" s="155"/>
      <c r="D198" s="155"/>
      <c r="E198" s="155"/>
      <c r="F198" s="155"/>
      <c r="G198" s="155"/>
      <c r="H198" s="155"/>
      <c r="I198" s="155"/>
      <c r="J198" s="155"/>
      <c r="K198" s="155"/>
      <c r="L198" s="155"/>
      <c r="M198" s="155"/>
      <c r="N198" s="155"/>
      <c r="O198" s="155"/>
      <c r="P198" s="155"/>
      <c r="Q198" s="155"/>
      <c r="R198" s="155"/>
      <c r="S198" s="155"/>
      <c r="T198" s="155"/>
      <c r="U198" s="155"/>
      <c r="V198" s="90"/>
    </row>
    <row r="199" spans="1:22" ht="20.45" customHeight="1">
      <c r="I199" s="25"/>
    </row>
    <row r="200" spans="1:22" ht="14.45" customHeight="1">
      <c r="A200" s="338"/>
      <c r="B200" s="339"/>
      <c r="C200" s="339"/>
      <c r="D200" s="339"/>
      <c r="E200" s="339"/>
      <c r="F200" s="339"/>
      <c r="G200" s="340"/>
      <c r="H200" s="156"/>
      <c r="I200" s="25"/>
    </row>
    <row r="201" spans="1:22" ht="13.9" customHeight="1">
      <c r="A201" s="135" t="s">
        <v>110</v>
      </c>
      <c r="B201" s="157"/>
      <c r="C201" s="157"/>
      <c r="D201" s="157"/>
      <c r="E201" s="157"/>
      <c r="F201" s="157"/>
      <c r="G201" s="158"/>
      <c r="H201" s="1"/>
      <c r="I201" s="1"/>
    </row>
    <row r="202" spans="1:22" ht="13.9" customHeight="1">
      <c r="A202" s="341" t="s">
        <v>111</v>
      </c>
      <c r="B202" s="342"/>
      <c r="C202" s="342"/>
      <c r="D202" s="342"/>
      <c r="E202" s="342"/>
      <c r="F202" s="343"/>
      <c r="G202" s="39">
        <v>2034</v>
      </c>
      <c r="H202" s="1"/>
      <c r="I202" s="1"/>
    </row>
    <row r="203" spans="1:22" ht="14.45" customHeight="1">
      <c r="A203" s="344" t="s">
        <v>112</v>
      </c>
      <c r="B203" s="345"/>
      <c r="C203" s="345"/>
      <c r="D203" s="345"/>
      <c r="E203" s="345"/>
      <c r="F203" s="346"/>
      <c r="G203" s="44">
        <v>1298</v>
      </c>
      <c r="H203" s="1"/>
      <c r="I203" s="1"/>
    </row>
    <row r="204" spans="1:22">
      <c r="A204" s="83"/>
      <c r="B204" s="159"/>
      <c r="C204" s="159"/>
      <c r="D204" s="159"/>
      <c r="E204" s="159"/>
      <c r="F204" s="159"/>
      <c r="G204" s="159"/>
      <c r="H204" s="160"/>
      <c r="I204" s="25"/>
    </row>
    <row r="205" spans="1:22" ht="14.45" customHeight="1">
      <c r="A205" s="83"/>
      <c r="B205" s="159"/>
      <c r="C205" s="159"/>
      <c r="D205" s="159"/>
      <c r="E205" s="159"/>
      <c r="F205" s="159"/>
      <c r="G205" s="159"/>
      <c r="H205" s="159"/>
      <c r="I205" s="25"/>
    </row>
    <row r="206" spans="1:22">
      <c r="I206" s="25"/>
    </row>
    <row r="207" spans="1:22">
      <c r="A207" s="326"/>
      <c r="B207" s="330"/>
      <c r="C207" s="327"/>
      <c r="H207" s="1"/>
      <c r="I207" s="25"/>
      <c r="J207" s="25"/>
    </row>
    <row r="208" spans="1:22" ht="15" customHeight="1">
      <c r="A208" s="273" t="s">
        <v>113</v>
      </c>
      <c r="B208" s="348" t="s">
        <v>114</v>
      </c>
      <c r="C208" s="348" t="s">
        <v>115</v>
      </c>
      <c r="H208" s="1"/>
      <c r="I208" s="25"/>
      <c r="J208" s="25"/>
    </row>
    <row r="209" spans="1:18">
      <c r="A209" s="347"/>
      <c r="B209" s="349"/>
      <c r="C209" s="349"/>
      <c r="H209" s="1"/>
      <c r="I209" s="25"/>
      <c r="J209" s="25"/>
    </row>
    <row r="210" spans="1:18">
      <c r="A210" s="347"/>
      <c r="B210" s="349"/>
      <c r="C210" s="349"/>
      <c r="D210" s="25"/>
      <c r="E210" s="25"/>
      <c r="H210" s="1"/>
      <c r="I210" s="1"/>
    </row>
    <row r="211" spans="1:18">
      <c r="A211" s="347"/>
      <c r="B211" s="350"/>
      <c r="C211" s="350"/>
      <c r="H211" s="1"/>
      <c r="I211" s="1"/>
    </row>
    <row r="212" spans="1:18">
      <c r="A212" s="274"/>
      <c r="B212" s="161">
        <v>14053</v>
      </c>
      <c r="C212" s="162">
        <v>4718</v>
      </c>
      <c r="D212" s="163">
        <f>C212/B212</f>
        <v>0.33572902583078346</v>
      </c>
      <c r="E212" s="164">
        <f>1-D212</f>
        <v>0.66427097416921654</v>
      </c>
      <c r="H212" s="1"/>
      <c r="I212" s="1"/>
    </row>
    <row r="213" spans="1:18">
      <c r="A213" s="165"/>
      <c r="B213" s="166"/>
      <c r="C213" s="166"/>
      <c r="D213" s="167"/>
      <c r="H213" s="1"/>
      <c r="I213" s="1"/>
    </row>
    <row r="214" spans="1:18">
      <c r="A214" s="326"/>
      <c r="B214" s="327"/>
      <c r="H214" s="1"/>
      <c r="I214" s="25"/>
      <c r="J214" s="25"/>
    </row>
    <row r="215" spans="1:18" ht="14.45" customHeight="1">
      <c r="A215" s="328" t="s">
        <v>116</v>
      </c>
      <c r="B215" s="329"/>
      <c r="H215" s="1"/>
      <c r="I215" s="25"/>
      <c r="J215" s="25"/>
    </row>
    <row r="216" spans="1:18">
      <c r="A216" s="168">
        <v>2007</v>
      </c>
      <c r="B216" s="46">
        <v>278</v>
      </c>
      <c r="H216" s="1"/>
      <c r="I216" s="25"/>
      <c r="J216" s="25"/>
    </row>
    <row r="217" spans="1:18">
      <c r="A217" s="168">
        <v>2008</v>
      </c>
      <c r="B217" s="46">
        <v>294</v>
      </c>
      <c r="H217" s="1"/>
      <c r="I217" s="25"/>
      <c r="J217" s="25"/>
    </row>
    <row r="218" spans="1:18">
      <c r="A218" s="168">
        <v>2009</v>
      </c>
      <c r="B218" s="46">
        <v>270</v>
      </c>
      <c r="H218" s="1"/>
      <c r="I218" s="25"/>
      <c r="J218" s="25"/>
    </row>
    <row r="219" spans="1:18">
      <c r="A219" s="168">
        <v>2010</v>
      </c>
      <c r="B219" s="46">
        <v>281</v>
      </c>
      <c r="H219" s="1"/>
      <c r="I219" s="25"/>
      <c r="J219" s="25"/>
    </row>
    <row r="220" spans="1:18">
      <c r="A220" s="168">
        <v>2011</v>
      </c>
      <c r="B220" s="46">
        <v>301</v>
      </c>
      <c r="H220" s="1"/>
      <c r="I220" s="25"/>
      <c r="J220" s="25"/>
    </row>
    <row r="221" spans="1:18">
      <c r="H221" s="1"/>
      <c r="I221" s="25"/>
      <c r="J221" s="25"/>
    </row>
    <row r="222" spans="1:18">
      <c r="A222" s="326"/>
      <c r="B222" s="330"/>
      <c r="C222" s="330"/>
      <c r="D222" s="330"/>
      <c r="E222" s="330"/>
      <c r="F222" s="327"/>
      <c r="H222" s="1"/>
      <c r="I222" s="25"/>
      <c r="J222" s="25"/>
    </row>
    <row r="223" spans="1:18" ht="14.45" customHeight="1">
      <c r="A223" s="331" t="s">
        <v>110</v>
      </c>
      <c r="B223" s="332"/>
      <c r="C223" s="332"/>
      <c r="D223" s="332"/>
      <c r="E223" s="333"/>
      <c r="F223" s="169"/>
      <c r="H223" s="1"/>
      <c r="I223" s="25"/>
      <c r="J223" s="25"/>
    </row>
    <row r="224" spans="1:18" ht="14.45" customHeight="1">
      <c r="A224" s="334" t="s">
        <v>117</v>
      </c>
      <c r="B224" s="335"/>
      <c r="C224" s="335"/>
      <c r="D224" s="335"/>
      <c r="E224" s="336"/>
      <c r="F224" s="170">
        <v>3470</v>
      </c>
      <c r="H224" s="1"/>
      <c r="I224" s="337"/>
      <c r="J224" s="337"/>
      <c r="K224" s="337"/>
      <c r="L224" s="337"/>
      <c r="M224" s="337"/>
      <c r="N224" s="337"/>
      <c r="O224" s="337"/>
      <c r="P224" s="337"/>
      <c r="Q224" s="337"/>
      <c r="R224" s="337"/>
    </row>
    <row r="225" spans="1:22" ht="14.45" customHeight="1">
      <c r="A225" s="366" t="s">
        <v>118</v>
      </c>
      <c r="B225" s="367"/>
      <c r="C225" s="367"/>
      <c r="D225" s="367"/>
      <c r="E225" s="368"/>
      <c r="F225" s="171">
        <v>2650</v>
      </c>
      <c r="H225" s="1"/>
      <c r="I225" s="369"/>
      <c r="J225" s="369"/>
      <c r="K225" s="369"/>
      <c r="L225" s="369"/>
      <c r="M225" s="369"/>
      <c r="N225" s="369"/>
      <c r="O225" s="369"/>
      <c r="P225" s="369"/>
      <c r="Q225" s="369"/>
      <c r="R225" s="129"/>
    </row>
    <row r="226" spans="1:22" ht="14.45" customHeight="1">
      <c r="A226" s="366" t="s">
        <v>119</v>
      </c>
      <c r="B226" s="367"/>
      <c r="C226" s="367"/>
      <c r="D226" s="367"/>
      <c r="E226" s="368"/>
      <c r="F226" s="171">
        <v>602</v>
      </c>
      <c r="H226" s="1"/>
      <c r="I226" s="370"/>
      <c r="J226" s="370"/>
      <c r="K226" s="370"/>
      <c r="L226" s="370"/>
      <c r="M226" s="370"/>
      <c r="N226" s="370"/>
      <c r="O226" s="370"/>
      <c r="P226" s="370"/>
      <c r="Q226" s="370"/>
      <c r="R226" s="129"/>
    </row>
    <row r="227" spans="1:22" ht="14.45" customHeight="1">
      <c r="A227" s="371" t="s">
        <v>120</v>
      </c>
      <c r="B227" s="372"/>
      <c r="C227" s="372"/>
      <c r="D227" s="372"/>
      <c r="E227" s="373"/>
      <c r="F227" s="172">
        <v>1522</v>
      </c>
      <c r="H227" s="1"/>
      <c r="I227" s="25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4" t="s">
        <v>121</v>
      </c>
      <c r="B231" s="155"/>
      <c r="C231" s="155"/>
      <c r="D231" s="155"/>
      <c r="E231" s="155"/>
      <c r="F231" s="155"/>
      <c r="G231" s="155"/>
      <c r="H231" s="155"/>
      <c r="I231" s="155"/>
      <c r="J231" s="155"/>
      <c r="K231" s="155"/>
      <c r="L231" s="155"/>
      <c r="M231" s="155"/>
      <c r="N231" s="155"/>
      <c r="O231" s="155"/>
      <c r="P231" s="155"/>
      <c r="Q231" s="155"/>
      <c r="R231" s="155"/>
      <c r="S231" s="155"/>
      <c r="T231" s="155"/>
      <c r="U231" s="155"/>
      <c r="V231" s="155"/>
    </row>
    <row r="232" spans="1:22" ht="20.85" customHeight="1">
      <c r="A232" s="173"/>
      <c r="B232" s="173"/>
      <c r="C232" s="173"/>
      <c r="D232" s="173"/>
      <c r="E232" s="173"/>
      <c r="F232" s="173"/>
      <c r="G232" s="173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</row>
    <row r="233" spans="1:22" ht="15" customHeight="1">
      <c r="A233" s="374" t="s">
        <v>122</v>
      </c>
      <c r="B233" s="375"/>
      <c r="C233" s="376"/>
      <c r="D233" s="173"/>
      <c r="E233" s="174" t="s">
        <v>123</v>
      </c>
      <c r="F233" s="175"/>
      <c r="G233" s="175"/>
      <c r="H233" s="175"/>
      <c r="I233" s="175"/>
      <c r="J233" s="175"/>
      <c r="K233" s="175"/>
      <c r="L233" s="176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</row>
    <row r="234" spans="1:22">
      <c r="A234" s="116" t="s">
        <v>124</v>
      </c>
      <c r="B234" s="69">
        <v>4857.4341979999999</v>
      </c>
      <c r="C234" s="177">
        <f>B234/B236</f>
        <v>0.97231052254160377</v>
      </c>
      <c r="E234" s="116" t="s">
        <v>125</v>
      </c>
      <c r="F234" s="178"/>
      <c r="G234" s="178"/>
      <c r="H234" s="178"/>
      <c r="I234" s="178"/>
      <c r="J234" s="179"/>
      <c r="K234" s="180">
        <v>910.33773599999995</v>
      </c>
      <c r="L234" s="181">
        <f>K234/SUM(K234:K235)</f>
        <v>0.1985136539190408</v>
      </c>
    </row>
    <row r="235" spans="1:22">
      <c r="A235" s="87" t="s">
        <v>126</v>
      </c>
      <c r="B235" s="31">
        <v>138.33010300000001</v>
      </c>
      <c r="C235" s="182">
        <f>B235/B236</f>
        <v>2.768947745839621E-2</v>
      </c>
      <c r="E235" s="87" t="s">
        <v>127</v>
      </c>
      <c r="F235" s="183"/>
      <c r="G235" s="183"/>
      <c r="H235" s="183"/>
      <c r="I235" s="183"/>
      <c r="J235" s="184"/>
      <c r="K235" s="185">
        <v>3675.4311419999999</v>
      </c>
      <c r="L235" s="186">
        <f>K235/SUM(K234:K235)</f>
        <v>0.80148634608095926</v>
      </c>
      <c r="M235" s="10"/>
      <c r="N235" s="10"/>
    </row>
    <row r="236" spans="1:22">
      <c r="A236" s="99" t="s">
        <v>128</v>
      </c>
      <c r="B236" s="187">
        <f>SUM(B234:B235)</f>
        <v>4995.7643010000002</v>
      </c>
      <c r="C236" s="188"/>
      <c r="E236" s="189" t="s">
        <v>129</v>
      </c>
      <c r="F236" s="190"/>
      <c r="G236" s="190"/>
      <c r="H236" s="190"/>
      <c r="I236" s="190"/>
      <c r="J236" s="191"/>
      <c r="K236" s="192">
        <v>2759.8967839999996</v>
      </c>
      <c r="L236" s="193">
        <f>K236/SUM(K234:K235)</f>
        <v>0.60183948590180114</v>
      </c>
      <c r="M236" s="194">
        <f>1-L236</f>
        <v>0.39816051409819886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51" t="s">
        <v>130</v>
      </c>
      <c r="B239" s="352"/>
      <c r="C239" s="353"/>
      <c r="G239" s="10"/>
      <c r="H239" s="10"/>
      <c r="I239" s="10"/>
    </row>
    <row r="240" spans="1:22">
      <c r="A240" s="116" t="s">
        <v>131</v>
      </c>
      <c r="B240" s="39">
        <v>299.06653699999998</v>
      </c>
      <c r="C240" s="177">
        <f>B240/$B$245</f>
        <v>6.4619248046529659E-2</v>
      </c>
      <c r="G240" s="10"/>
      <c r="H240" s="10"/>
      <c r="I240" s="10"/>
    </row>
    <row r="241" spans="1:9">
      <c r="A241" s="87" t="s">
        <v>132</v>
      </c>
      <c r="B241" s="41">
        <v>479.96591100000001</v>
      </c>
      <c r="C241" s="195">
        <f>B241/$B$245</f>
        <v>0.10370614033888913</v>
      </c>
      <c r="G241" s="10"/>
      <c r="H241" s="10"/>
      <c r="I241" s="10"/>
    </row>
    <row r="242" spans="1:9">
      <c r="A242" s="87" t="s">
        <v>133</v>
      </c>
      <c r="B242" s="41">
        <v>1726.123167</v>
      </c>
      <c r="C242" s="195">
        <f>B242/$B$245</f>
        <v>0.37296309445424292</v>
      </c>
      <c r="G242" s="10"/>
      <c r="H242" s="10"/>
      <c r="I242" s="10"/>
    </row>
    <row r="243" spans="1:9">
      <c r="A243" s="87" t="s">
        <v>134</v>
      </c>
      <c r="B243" s="41">
        <v>1445.6007019999997</v>
      </c>
      <c r="C243" s="195">
        <f>B243/$B$245</f>
        <v>0.31235066041098203</v>
      </c>
      <c r="G243" s="10"/>
      <c r="H243" s="10"/>
      <c r="I243" s="10"/>
    </row>
    <row r="244" spans="1:9">
      <c r="A244" s="87" t="s">
        <v>135</v>
      </c>
      <c r="B244" s="41">
        <v>677.37765300000001</v>
      </c>
      <c r="C244" s="182">
        <f>B244/$B$245</f>
        <v>0.14636085674935639</v>
      </c>
      <c r="G244" s="10"/>
      <c r="H244" s="10"/>
      <c r="I244" s="10"/>
    </row>
    <row r="245" spans="1:9">
      <c r="A245" s="99" t="s">
        <v>20</v>
      </c>
      <c r="B245" s="187">
        <f>SUM(B240:B244)</f>
        <v>4628.133969999999</v>
      </c>
      <c r="C245" s="188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64" t="s">
        <v>136</v>
      </c>
      <c r="B250" s="196"/>
      <c r="C250" s="169"/>
      <c r="I250" s="10"/>
    </row>
    <row r="251" spans="1:9">
      <c r="A251" s="197" t="s">
        <v>137</v>
      </c>
      <c r="B251" s="198">
        <v>518.33599000000004</v>
      </c>
      <c r="C251" s="199">
        <f>B251/$B$255</f>
        <v>0.11199675586227473</v>
      </c>
      <c r="I251" s="10"/>
    </row>
    <row r="252" spans="1:9">
      <c r="A252" s="197" t="s">
        <v>138</v>
      </c>
      <c r="B252" s="198">
        <v>834.06333800000004</v>
      </c>
      <c r="C252" s="199">
        <f t="shared" ref="C252:C254" si="18">B252/$B$255</f>
        <v>0.18021590212105459</v>
      </c>
      <c r="I252" s="10"/>
    </row>
    <row r="253" spans="1:9">
      <c r="A253" s="197" t="s">
        <v>139</v>
      </c>
      <c r="B253" s="198">
        <v>1061.4638830000001</v>
      </c>
      <c r="C253" s="199">
        <f t="shared" si="18"/>
        <v>0.22935029335117779</v>
      </c>
      <c r="I253" s="10"/>
    </row>
    <row r="254" spans="1:9">
      <c r="A254" s="197" t="s">
        <v>140</v>
      </c>
      <c r="B254" s="198">
        <v>2214.2707559999999</v>
      </c>
      <c r="C254" s="199">
        <f t="shared" si="18"/>
        <v>0.47843704866549297</v>
      </c>
      <c r="I254" s="10"/>
    </row>
    <row r="255" spans="1:9">
      <c r="A255" s="83"/>
      <c r="B255" s="200">
        <f>SUM(B251:B254)</f>
        <v>4628.1339669999998</v>
      </c>
      <c r="C255" s="130"/>
      <c r="I255" s="10"/>
    </row>
    <row r="256" spans="1:9">
      <c r="A256" s="1" t="s">
        <v>273</v>
      </c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6" t="s">
        <v>141</v>
      </c>
      <c r="B262" s="257"/>
      <c r="C262" s="257"/>
      <c r="D262" s="257"/>
      <c r="E262" s="257"/>
      <c r="F262" s="257"/>
      <c r="G262" s="257"/>
      <c r="H262" s="257"/>
      <c r="I262" s="257"/>
      <c r="J262" s="257"/>
      <c r="K262" s="257"/>
      <c r="L262" s="257"/>
      <c r="M262" s="257"/>
      <c r="N262" s="257"/>
      <c r="O262" s="257"/>
      <c r="P262" s="257"/>
      <c r="Q262" s="257"/>
      <c r="R262" s="257"/>
      <c r="S262" s="257"/>
      <c r="T262" s="257"/>
      <c r="U262" s="257"/>
      <c r="V262" s="257"/>
    </row>
    <row r="263" spans="1:22" ht="20.85" customHeight="1">
      <c r="A263" s="5"/>
      <c r="B263" s="5"/>
      <c r="C263" s="4"/>
      <c r="D263" s="4"/>
      <c r="F263" s="25"/>
      <c r="G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2">
      <c r="A264" s="135" t="s">
        <v>142</v>
      </c>
      <c r="B264" s="157"/>
      <c r="C264" s="157"/>
      <c r="D264" s="157"/>
      <c r="E264" s="158"/>
      <c r="G264" s="25"/>
      <c r="I264" s="1"/>
    </row>
    <row r="265" spans="1:22" ht="15" customHeight="1">
      <c r="A265" s="116" t="s">
        <v>143</v>
      </c>
      <c r="B265" s="178"/>
      <c r="C265" s="178"/>
      <c r="D265" s="39">
        <v>2362.1675919999998</v>
      </c>
      <c r="E265" s="201">
        <f t="shared" ref="E265:E266" si="19">D265/SUM($D$265:$D$270)</f>
        <v>0.82902927985720176</v>
      </c>
      <c r="G265" s="25"/>
      <c r="I265" s="1"/>
    </row>
    <row r="266" spans="1:22">
      <c r="A266" s="87" t="s">
        <v>144</v>
      </c>
      <c r="B266" s="225"/>
      <c r="C266" s="226"/>
      <c r="D266" s="41">
        <v>487.149856</v>
      </c>
      <c r="E266" s="227">
        <f t="shared" si="19"/>
        <v>0.17097072014279824</v>
      </c>
      <c r="G266" s="25"/>
      <c r="I266" s="1"/>
    </row>
    <row r="267" spans="1:22">
      <c r="A267" s="228"/>
      <c r="B267" s="228"/>
      <c r="C267" s="229"/>
      <c r="D267" s="230"/>
      <c r="E267" s="231"/>
      <c r="G267" s="25"/>
      <c r="I267" s="1"/>
    </row>
    <row r="268" spans="1:22">
      <c r="A268" s="83"/>
      <c r="B268" s="83"/>
      <c r="C268" s="51"/>
      <c r="D268" s="129"/>
      <c r="E268" s="130"/>
      <c r="G268" s="25"/>
      <c r="I268" s="1"/>
    </row>
    <row r="269" spans="1:22">
      <c r="A269" s="83"/>
      <c r="B269" s="83"/>
      <c r="C269" s="51"/>
      <c r="D269" s="129"/>
      <c r="E269" s="130"/>
      <c r="G269" s="25"/>
      <c r="I269" s="1"/>
    </row>
    <row r="270" spans="1:22">
      <c r="A270" s="83"/>
      <c r="B270" s="83"/>
      <c r="C270" s="51"/>
      <c r="D270" s="129"/>
      <c r="E270" s="130"/>
      <c r="G270" s="25"/>
      <c r="I270" s="1"/>
    </row>
    <row r="271" spans="1:22">
      <c r="A271" s="134"/>
      <c r="B271" s="134"/>
      <c r="C271" s="202"/>
      <c r="D271" s="49"/>
      <c r="E271" s="22"/>
      <c r="G271" s="25"/>
      <c r="I271" s="1"/>
    </row>
    <row r="272" spans="1:22">
      <c r="A272" s="134"/>
      <c r="B272" s="134"/>
      <c r="C272" s="202"/>
      <c r="D272" s="49"/>
      <c r="E272" s="22"/>
      <c r="G272" s="25"/>
      <c r="I272" s="1"/>
    </row>
    <row r="273" spans="1:14">
      <c r="A273" s="134"/>
      <c r="B273" s="134"/>
      <c r="C273" s="202"/>
      <c r="D273" s="49"/>
      <c r="E273" s="22"/>
      <c r="G273" s="25"/>
      <c r="I273" s="1"/>
    </row>
    <row r="274" spans="1:14">
      <c r="A274" s="134"/>
      <c r="B274" s="134"/>
      <c r="C274" s="202"/>
      <c r="D274" s="49"/>
      <c r="E274" s="22"/>
      <c r="G274" s="25"/>
      <c r="I274" s="1"/>
    </row>
    <row r="275" spans="1:14">
      <c r="A275" s="134"/>
      <c r="B275" s="134"/>
      <c r="C275" s="202"/>
      <c r="D275" s="49"/>
      <c r="E275" s="22"/>
      <c r="G275" s="25"/>
      <c r="I275" s="1"/>
    </row>
    <row r="276" spans="1:14" ht="33" customHeight="1">
      <c r="A276" s="134"/>
      <c r="B276" s="134"/>
      <c r="C276" s="202"/>
      <c r="D276" s="49"/>
      <c r="E276" s="22"/>
      <c r="G276" s="25"/>
      <c r="I276" s="1"/>
    </row>
    <row r="277" spans="1:14">
      <c r="A277" s="134"/>
      <c r="B277" s="134"/>
      <c r="C277" s="202"/>
      <c r="D277" s="49"/>
      <c r="E277" s="22"/>
      <c r="G277" s="25"/>
      <c r="I277" s="1"/>
    </row>
    <row r="278" spans="1:14">
      <c r="A278" s="134"/>
      <c r="B278" s="134"/>
      <c r="C278" s="202"/>
      <c r="D278" s="49"/>
      <c r="E278" s="22"/>
      <c r="G278" s="25"/>
      <c r="H278" s="135" t="s">
        <v>145</v>
      </c>
      <c r="I278" s="157"/>
      <c r="J278" s="157"/>
      <c r="K278" s="157"/>
      <c r="L278" s="158"/>
      <c r="M278" s="203"/>
      <c r="N278" s="204"/>
    </row>
    <row r="279" spans="1:14">
      <c r="A279" s="134"/>
      <c r="B279" s="134"/>
      <c r="C279" s="202"/>
      <c r="D279" s="49"/>
      <c r="E279" s="22"/>
      <c r="G279" s="25"/>
      <c r="H279" s="116" t="s">
        <v>146</v>
      </c>
      <c r="I279" s="178"/>
      <c r="J279" s="178"/>
      <c r="K279" s="178"/>
      <c r="L279" s="178"/>
      <c r="M279" s="170">
        <v>105.14011600000001</v>
      </c>
      <c r="N279" s="205">
        <f>M279/SUM($M$279:$M$283)</f>
        <v>3.6771053810812346E-2</v>
      </c>
    </row>
    <row r="280" spans="1:14">
      <c r="A280" s="134"/>
      <c r="B280" s="134"/>
      <c r="C280" s="202"/>
      <c r="D280" s="49"/>
      <c r="E280" s="22"/>
      <c r="G280" s="25"/>
      <c r="H280" s="87" t="s">
        <v>147</v>
      </c>
      <c r="I280" s="183"/>
      <c r="J280" s="183"/>
      <c r="K280" s="183"/>
      <c r="L280" s="183"/>
      <c r="M280" s="171">
        <v>137.703856</v>
      </c>
      <c r="N280" s="206">
        <f>M280/SUM($M$279:$M$283)</f>
        <v>4.8159694810802324E-2</v>
      </c>
    </row>
    <row r="281" spans="1:14">
      <c r="A281" s="83"/>
      <c r="B281" s="83"/>
      <c r="C281" s="51"/>
      <c r="D281" s="207"/>
      <c r="E281" s="22"/>
      <c r="H281" s="87" t="s">
        <v>148</v>
      </c>
      <c r="I281" s="183"/>
      <c r="J281" s="183"/>
      <c r="K281" s="183"/>
      <c r="L281" s="183"/>
      <c r="M281" s="171">
        <v>39.600445000000001</v>
      </c>
      <c r="N281" s="206">
        <f>M281/SUM($M$279:$M$283)</f>
        <v>1.3849614680157997E-2</v>
      </c>
    </row>
    <row r="282" spans="1:14">
      <c r="H282" s="87" t="s">
        <v>149</v>
      </c>
      <c r="I282" s="183"/>
      <c r="J282" s="183"/>
      <c r="K282" s="183"/>
      <c r="L282" s="183"/>
      <c r="M282" s="171">
        <v>1765.350903</v>
      </c>
      <c r="N282" s="206">
        <f>M282/SUM($M$279:$M$283)</f>
        <v>0.61740290498803674</v>
      </c>
    </row>
    <row r="283" spans="1:14">
      <c r="H283" s="88" t="s">
        <v>150</v>
      </c>
      <c r="I283" s="190"/>
      <c r="J283" s="190"/>
      <c r="K283" s="190"/>
      <c r="L283" s="190"/>
      <c r="M283" s="172">
        <v>811.52213500000005</v>
      </c>
      <c r="N283" s="208">
        <f>M283/SUM($M$279:$M$283)</f>
        <v>0.28381673171019062</v>
      </c>
    </row>
    <row r="284" spans="1:14">
      <c r="I284" s="1"/>
    </row>
    <row r="285" spans="1:14">
      <c r="H285" s="354" t="s">
        <v>274</v>
      </c>
      <c r="I285" s="355"/>
      <c r="J285" s="355"/>
      <c r="K285" s="355"/>
      <c r="L285" s="355"/>
      <c r="M285" s="355"/>
      <c r="N285" s="356"/>
    </row>
    <row r="286" spans="1:14">
      <c r="H286" s="209" t="s">
        <v>151</v>
      </c>
      <c r="I286" s="210"/>
      <c r="J286" s="210"/>
      <c r="K286" s="210"/>
      <c r="L286" s="210"/>
      <c r="M286" s="211">
        <v>1457.6459949999999</v>
      </c>
      <c r="N286" s="212">
        <f>M286/$M$289</f>
        <v>0.31474926107568413</v>
      </c>
    </row>
    <row r="287" spans="1:14" ht="15" customHeight="1">
      <c r="H287" s="357" t="s">
        <v>152</v>
      </c>
      <c r="I287" s="358"/>
      <c r="J287" s="358"/>
      <c r="K287" s="358"/>
      <c r="L287" s="359"/>
      <c r="M287" s="213">
        <v>2513.6971269999999</v>
      </c>
      <c r="N287" s="212">
        <f>M287/$M$289</f>
        <v>0.54278220912706598</v>
      </c>
    </row>
    <row r="288" spans="1:14" ht="14.45" customHeight="1">
      <c r="H288" s="360" t="s">
        <v>153</v>
      </c>
      <c r="I288" s="361"/>
      <c r="J288" s="361"/>
      <c r="K288" s="361"/>
      <c r="L288" s="362"/>
      <c r="M288" s="213">
        <v>656.79084599999999</v>
      </c>
      <c r="N288" s="212">
        <f>M288/$M$289</f>
        <v>0.14182073985650642</v>
      </c>
    </row>
    <row r="289" spans="1:22" ht="14.45" customHeight="1">
      <c r="H289" s="363" t="s">
        <v>35</v>
      </c>
      <c r="I289" s="364"/>
      <c r="J289" s="364"/>
      <c r="K289" s="364"/>
      <c r="L289" s="365"/>
      <c r="M289" s="214">
        <f>B71</f>
        <v>4631.1339700000008</v>
      </c>
      <c r="N289" s="215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5"/>
    </row>
    <row r="293" spans="1:22" ht="15.75">
      <c r="A293" s="154" t="s">
        <v>154</v>
      </c>
      <c r="B293" s="155"/>
      <c r="C293" s="155"/>
      <c r="D293" s="155"/>
      <c r="E293" s="155"/>
      <c r="F293" s="155"/>
      <c r="G293" s="155"/>
      <c r="H293" s="155"/>
      <c r="I293" s="155"/>
      <c r="J293" s="155"/>
      <c r="K293" s="155"/>
      <c r="L293" s="155"/>
      <c r="M293" s="155"/>
      <c r="N293" s="155"/>
      <c r="O293" s="155"/>
      <c r="P293" s="155"/>
      <c r="Q293" s="155"/>
      <c r="R293" s="155"/>
      <c r="S293" s="155"/>
      <c r="T293" s="155"/>
      <c r="U293" s="155"/>
      <c r="V293" s="155"/>
    </row>
    <row r="294" spans="1:22">
      <c r="A294" s="4"/>
      <c r="B294" s="4"/>
      <c r="C294" s="4"/>
      <c r="D294" s="4"/>
      <c r="E294" s="4"/>
      <c r="F294" s="4"/>
      <c r="G294" s="4"/>
      <c r="H294" s="4"/>
      <c r="I294" s="77"/>
      <c r="J294" s="25"/>
      <c r="P294" s="4"/>
      <c r="Q294" s="4"/>
      <c r="R294" s="4"/>
      <c r="S294" s="4"/>
      <c r="T294" s="4"/>
      <c r="U294" s="4"/>
      <c r="V294" s="4"/>
    </row>
    <row r="295" spans="1:22" ht="20.100000000000001" customHeight="1">
      <c r="A295" s="383" t="s">
        <v>155</v>
      </c>
      <c r="B295" s="384"/>
      <c r="C295" s="384"/>
      <c r="D295" s="384"/>
      <c r="E295" s="384"/>
      <c r="F295" s="385"/>
      <c r="H295" s="1"/>
      <c r="I295" s="25"/>
      <c r="J295" s="25"/>
    </row>
    <row r="296" spans="1:22" ht="20.100000000000001" customHeight="1">
      <c r="A296" s="386" t="s">
        <v>156</v>
      </c>
      <c r="B296" s="387"/>
      <c r="C296" s="387"/>
      <c r="D296" s="387"/>
      <c r="E296" s="388"/>
      <c r="F296" s="232">
        <v>1211</v>
      </c>
      <c r="H296" s="1"/>
      <c r="I296" s="25"/>
      <c r="J296" s="25"/>
    </row>
    <row r="297" spans="1:22" ht="20.100000000000001" customHeight="1">
      <c r="A297" s="377" t="s">
        <v>157</v>
      </c>
      <c r="B297" s="378"/>
      <c r="C297" s="378"/>
      <c r="D297" s="378"/>
      <c r="E297" s="379"/>
      <c r="F297" s="233">
        <v>5</v>
      </c>
      <c r="H297" s="1"/>
      <c r="I297" s="25"/>
      <c r="J297" s="25"/>
    </row>
    <row r="298" spans="1:22" ht="20.100000000000001" customHeight="1">
      <c r="A298" s="377" t="s">
        <v>158</v>
      </c>
      <c r="B298" s="378"/>
      <c r="C298" s="378"/>
      <c r="D298" s="378"/>
      <c r="E298" s="379"/>
      <c r="F298" s="233">
        <v>10</v>
      </c>
      <c r="H298" s="1"/>
      <c r="I298" s="25"/>
      <c r="J298" s="25"/>
    </row>
    <row r="299" spans="1:22" ht="20.100000000000001" customHeight="1">
      <c r="A299" s="377" t="s">
        <v>159</v>
      </c>
      <c r="B299" s="378"/>
      <c r="C299" s="378"/>
      <c r="D299" s="378"/>
      <c r="E299" s="379"/>
      <c r="F299" s="233">
        <v>3</v>
      </c>
      <c r="H299" s="1"/>
      <c r="I299" s="25"/>
      <c r="J299" s="25"/>
    </row>
    <row r="300" spans="1:22" ht="20.100000000000001" customHeight="1">
      <c r="A300" s="377" t="s">
        <v>160</v>
      </c>
      <c r="B300" s="378"/>
      <c r="C300" s="378"/>
      <c r="D300" s="378"/>
      <c r="E300" s="379"/>
      <c r="F300" s="233">
        <v>0</v>
      </c>
      <c r="H300" s="1"/>
      <c r="I300" s="25"/>
      <c r="J300" s="25"/>
    </row>
    <row r="301" spans="1:22" ht="20.100000000000001" customHeight="1">
      <c r="A301" s="377" t="s">
        <v>161</v>
      </c>
      <c r="B301" s="378"/>
      <c r="C301" s="378"/>
      <c r="D301" s="378"/>
      <c r="E301" s="379"/>
      <c r="F301" s="233">
        <v>15</v>
      </c>
      <c r="H301" s="1"/>
      <c r="I301" s="25"/>
      <c r="J301" s="25"/>
    </row>
    <row r="302" spans="1:22" ht="20.100000000000001" customHeight="1">
      <c r="A302" s="377" t="s">
        <v>162</v>
      </c>
      <c r="B302" s="378"/>
      <c r="C302" s="378"/>
      <c r="D302" s="378"/>
      <c r="E302" s="379"/>
      <c r="F302" s="233">
        <v>432</v>
      </c>
      <c r="H302" s="1"/>
      <c r="I302" s="25"/>
      <c r="J302" s="25"/>
      <c r="L302" s="10"/>
    </row>
    <row r="303" spans="1:22" ht="20.100000000000001" customHeight="1">
      <c r="A303" s="377" t="s">
        <v>163</v>
      </c>
      <c r="B303" s="378"/>
      <c r="C303" s="378"/>
      <c r="D303" s="378"/>
      <c r="E303" s="379"/>
      <c r="F303" s="233">
        <v>206</v>
      </c>
      <c r="H303" s="1"/>
      <c r="I303" s="25"/>
      <c r="J303" s="25"/>
    </row>
    <row r="304" spans="1:22" ht="20.100000000000001" customHeight="1">
      <c r="A304" s="377" t="s">
        <v>164</v>
      </c>
      <c r="B304" s="378"/>
      <c r="C304" s="378"/>
      <c r="D304" s="378"/>
      <c r="E304" s="379"/>
      <c r="F304" s="233">
        <v>18</v>
      </c>
      <c r="H304" s="1"/>
      <c r="I304" s="25"/>
      <c r="J304" s="25"/>
    </row>
    <row r="305" spans="1:22" ht="20.100000000000001" customHeight="1">
      <c r="A305" s="377" t="s">
        <v>165</v>
      </c>
      <c r="B305" s="378"/>
      <c r="C305" s="378"/>
      <c r="D305" s="378"/>
      <c r="E305" s="379"/>
      <c r="F305" s="233">
        <v>27</v>
      </c>
      <c r="H305" s="1"/>
      <c r="I305" s="25"/>
      <c r="J305" s="25"/>
    </row>
    <row r="306" spans="1:22" ht="20.100000000000001" customHeight="1">
      <c r="A306" s="380" t="s">
        <v>166</v>
      </c>
      <c r="B306" s="381"/>
      <c r="C306" s="381"/>
      <c r="D306" s="381"/>
      <c r="E306" s="382"/>
      <c r="F306" s="233">
        <v>30</v>
      </c>
      <c r="H306" s="1"/>
      <c r="I306" s="25"/>
      <c r="J306" s="25"/>
    </row>
    <row r="307" spans="1:22" ht="20.100000000000001" customHeight="1">
      <c r="A307" s="380" t="s">
        <v>167</v>
      </c>
      <c r="B307" s="381"/>
      <c r="C307" s="381"/>
      <c r="D307" s="381"/>
      <c r="E307" s="382"/>
      <c r="F307" s="233">
        <v>21</v>
      </c>
      <c r="H307" s="1"/>
      <c r="I307" s="25"/>
      <c r="J307" s="25"/>
    </row>
    <row r="308" spans="1:22" ht="20.100000000000001" customHeight="1">
      <c r="A308" s="377" t="s">
        <v>168</v>
      </c>
      <c r="B308" s="378"/>
      <c r="C308" s="378"/>
      <c r="D308" s="378"/>
      <c r="E308" s="379"/>
      <c r="F308" s="233">
        <v>29</v>
      </c>
      <c r="H308" s="1"/>
      <c r="I308" s="25"/>
      <c r="J308" s="25"/>
    </row>
    <row r="309" spans="1:22" ht="20.100000000000001" customHeight="1">
      <c r="A309" s="377" t="s">
        <v>169</v>
      </c>
      <c r="B309" s="378"/>
      <c r="C309" s="378"/>
      <c r="D309" s="378"/>
      <c r="E309" s="379"/>
      <c r="F309" s="233">
        <v>222</v>
      </c>
      <c r="H309" s="1"/>
      <c r="I309" s="25"/>
      <c r="J309" s="25"/>
    </row>
    <row r="310" spans="1:22" ht="20.100000000000001" customHeight="1">
      <c r="A310" s="377" t="s">
        <v>170</v>
      </c>
      <c r="B310" s="378"/>
      <c r="C310" s="378"/>
      <c r="D310" s="378"/>
      <c r="E310" s="379"/>
      <c r="F310" s="233">
        <v>176</v>
      </c>
      <c r="H310" s="1"/>
      <c r="I310" s="25"/>
      <c r="J310" s="25"/>
    </row>
    <row r="311" spans="1:22" ht="20.100000000000001" customHeight="1">
      <c r="A311" s="377" t="s">
        <v>171</v>
      </c>
      <c r="B311" s="378"/>
      <c r="C311" s="378"/>
      <c r="D311" s="378"/>
      <c r="E311" s="379"/>
      <c r="F311" s="233">
        <v>17</v>
      </c>
      <c r="H311" s="1"/>
      <c r="I311" s="25"/>
      <c r="J311" s="25"/>
    </row>
    <row r="312" spans="1:22">
      <c r="H312" s="1"/>
      <c r="I312" s="25"/>
      <c r="J312" s="25"/>
    </row>
    <row r="313" spans="1:22">
      <c r="A313" s="331" t="s">
        <v>172</v>
      </c>
      <c r="B313" s="332"/>
      <c r="C313" s="332"/>
      <c r="D313" s="332"/>
      <c r="E313" s="332"/>
      <c r="F313" s="332"/>
      <c r="G313" s="333"/>
      <c r="H313" s="1"/>
      <c r="I313" s="25"/>
      <c r="J313" s="25"/>
    </row>
    <row r="314" spans="1:22" ht="14.45" customHeight="1">
      <c r="A314" s="389" t="s">
        <v>173</v>
      </c>
      <c r="B314" s="390"/>
      <c r="C314" s="390"/>
      <c r="D314" s="390"/>
      <c r="E314" s="391"/>
      <c r="F314" s="117">
        <v>1211</v>
      </c>
      <c r="G314" s="216"/>
      <c r="H314" s="1"/>
      <c r="I314" s="25"/>
      <c r="J314" s="25"/>
    </row>
    <row r="315" spans="1:22" ht="14.45" customHeight="1">
      <c r="A315" s="392" t="s">
        <v>174</v>
      </c>
      <c r="B315" s="393"/>
      <c r="C315" s="393"/>
      <c r="D315" s="393"/>
      <c r="E315" s="394"/>
      <c r="F315" s="217">
        <v>761</v>
      </c>
      <c r="G315" s="32">
        <f>F315/$F$314</f>
        <v>0.62840627580511976</v>
      </c>
      <c r="H315" s="1"/>
      <c r="I315" s="25"/>
      <c r="J315" s="25"/>
    </row>
    <row r="316" spans="1:22" ht="14.45" customHeight="1">
      <c r="A316" s="392" t="s">
        <v>175</v>
      </c>
      <c r="B316" s="393"/>
      <c r="C316" s="393"/>
      <c r="D316" s="393"/>
      <c r="E316" s="394"/>
      <c r="F316" s="217">
        <v>443</v>
      </c>
      <c r="G316" s="32">
        <f>F316/$F$314</f>
        <v>0.36581337737407099</v>
      </c>
      <c r="H316" s="1"/>
      <c r="I316" s="25"/>
      <c r="J316" s="25"/>
    </row>
    <row r="317" spans="1:22" ht="14.45" customHeight="1">
      <c r="A317" s="395" t="s">
        <v>176</v>
      </c>
      <c r="B317" s="396"/>
      <c r="C317" s="396"/>
      <c r="D317" s="396"/>
      <c r="E317" s="397"/>
      <c r="F317" s="218">
        <v>7</v>
      </c>
      <c r="G317" s="45">
        <f>F317/$F$314</f>
        <v>5.7803468208092483E-3</v>
      </c>
      <c r="H317" s="1"/>
      <c r="I317" s="25"/>
      <c r="J317" s="25"/>
    </row>
    <row r="318" spans="1:22">
      <c r="H318" s="1"/>
      <c r="I318" s="25"/>
      <c r="J318" s="25"/>
    </row>
    <row r="319" spans="1:22" ht="20.100000000000001" customHeight="1">
      <c r="A319" s="398" t="s">
        <v>177</v>
      </c>
      <c r="B319" s="398"/>
      <c r="C319" s="398"/>
      <c r="D319" s="398"/>
      <c r="E319" s="398"/>
      <c r="F319" s="398"/>
      <c r="G319" s="398"/>
      <c r="H319" s="398"/>
      <c r="I319" s="398"/>
      <c r="J319" s="398"/>
      <c r="K319" s="398"/>
      <c r="L319" s="398"/>
      <c r="M319" s="398"/>
      <c r="N319" s="398"/>
      <c r="O319" s="398"/>
      <c r="P319" s="398"/>
      <c r="Q319" s="398"/>
      <c r="R319" s="398"/>
      <c r="S319" s="398"/>
      <c r="T319" s="398"/>
      <c r="U319" s="398"/>
      <c r="V319" s="398"/>
    </row>
    <row r="320" spans="1:22">
      <c r="H320" s="1"/>
      <c r="I320" s="25"/>
      <c r="J320" s="25"/>
    </row>
    <row r="321" spans="1:17" ht="12.95" customHeight="1">
      <c r="A321" s="399" t="s">
        <v>178</v>
      </c>
      <c r="B321" s="400"/>
      <c r="D321" s="399" t="s">
        <v>179</v>
      </c>
      <c r="E321" s="401"/>
      <c r="F321" s="401"/>
      <c r="G321" s="401"/>
      <c r="H321" s="401"/>
      <c r="I321" s="400"/>
      <c r="K321" s="402" t="s">
        <v>180</v>
      </c>
      <c r="L321" s="403"/>
      <c r="M321" s="403"/>
      <c r="N321" s="403"/>
      <c r="O321" s="403"/>
      <c r="P321" s="403"/>
      <c r="Q321" s="404"/>
    </row>
    <row r="322" spans="1:17" ht="12.95" customHeight="1">
      <c r="A322" s="36" t="s">
        <v>181</v>
      </c>
      <c r="B322" s="36">
        <v>0</v>
      </c>
      <c r="D322" s="410" t="s">
        <v>182</v>
      </c>
      <c r="E322" s="410"/>
      <c r="F322" s="410"/>
      <c r="G322" s="410"/>
      <c r="H322" s="410"/>
      <c r="I322" s="234">
        <v>25</v>
      </c>
      <c r="K322" s="406" t="s">
        <v>183</v>
      </c>
      <c r="L322" s="407"/>
      <c r="M322" s="407"/>
      <c r="N322" s="407"/>
      <c r="O322" s="407"/>
      <c r="P322" s="408"/>
      <c r="Q322" s="36">
        <v>0</v>
      </c>
    </row>
    <row r="323" spans="1:17" ht="12.95" customHeight="1">
      <c r="A323" s="36" t="s">
        <v>184</v>
      </c>
      <c r="B323" s="36">
        <v>1</v>
      </c>
      <c r="D323" s="411" t="s">
        <v>185</v>
      </c>
      <c r="E323" s="411"/>
      <c r="F323" s="411"/>
      <c r="G323" s="411"/>
      <c r="H323" s="411"/>
      <c r="I323" s="234">
        <v>2</v>
      </c>
      <c r="K323" s="406" t="s">
        <v>186</v>
      </c>
      <c r="L323" s="407"/>
      <c r="M323" s="407"/>
      <c r="N323" s="407"/>
      <c r="O323" s="407"/>
      <c r="P323" s="408"/>
      <c r="Q323" s="36">
        <v>0</v>
      </c>
    </row>
    <row r="324" spans="1:17" ht="12.95" customHeight="1">
      <c r="A324" s="36" t="s">
        <v>187</v>
      </c>
      <c r="B324" s="36">
        <v>2</v>
      </c>
      <c r="C324" s="132"/>
      <c r="D324" s="411" t="s">
        <v>188</v>
      </c>
      <c r="E324" s="411"/>
      <c r="F324" s="411"/>
      <c r="G324" s="411"/>
      <c r="H324" s="411"/>
      <c r="I324" s="234">
        <v>3</v>
      </c>
      <c r="K324" s="406" t="s">
        <v>189</v>
      </c>
      <c r="L324" s="407"/>
      <c r="M324" s="407"/>
      <c r="N324" s="407"/>
      <c r="O324" s="407"/>
      <c r="P324" s="408"/>
      <c r="Q324" s="36">
        <v>0</v>
      </c>
    </row>
    <row r="325" spans="1:17" ht="12.95" customHeight="1">
      <c r="A325" s="36" t="s">
        <v>190</v>
      </c>
      <c r="B325" s="36">
        <v>0</v>
      </c>
      <c r="C325" s="5"/>
      <c r="D325" s="405" t="s">
        <v>191</v>
      </c>
      <c r="E325" s="405"/>
      <c r="F325" s="405"/>
      <c r="G325" s="405"/>
      <c r="H325" s="405"/>
      <c r="I325" s="234">
        <v>0</v>
      </c>
      <c r="K325" s="406" t="s">
        <v>192</v>
      </c>
      <c r="L325" s="407"/>
      <c r="M325" s="407"/>
      <c r="N325" s="407"/>
      <c r="O325" s="407"/>
      <c r="P325" s="408"/>
      <c r="Q325" s="36">
        <v>0</v>
      </c>
    </row>
    <row r="326" spans="1:17" ht="12.95" customHeight="1">
      <c r="A326" s="36" t="s">
        <v>193</v>
      </c>
      <c r="B326" s="36">
        <v>4</v>
      </c>
      <c r="C326" s="5"/>
      <c r="D326" s="409" t="s">
        <v>194</v>
      </c>
      <c r="E326" s="409"/>
      <c r="F326" s="409"/>
      <c r="G326" s="409"/>
      <c r="H326" s="409"/>
      <c r="I326" s="234">
        <v>0</v>
      </c>
      <c r="K326" s="406" t="s">
        <v>195</v>
      </c>
      <c r="L326" s="407"/>
      <c r="M326" s="407"/>
      <c r="N326" s="407"/>
      <c r="O326" s="407"/>
      <c r="P326" s="408"/>
      <c r="Q326" s="36">
        <v>0</v>
      </c>
    </row>
    <row r="327" spans="1:17" ht="12.95" customHeight="1">
      <c r="A327" s="36" t="s">
        <v>196</v>
      </c>
      <c r="B327" s="36">
        <v>8</v>
      </c>
      <c r="D327" s="409" t="s">
        <v>197</v>
      </c>
      <c r="E327" s="409"/>
      <c r="F327" s="409"/>
      <c r="G327" s="409"/>
      <c r="H327" s="409"/>
      <c r="I327" s="234">
        <v>1</v>
      </c>
      <c r="K327" s="406" t="s">
        <v>198</v>
      </c>
      <c r="L327" s="407"/>
      <c r="M327" s="407"/>
      <c r="N327" s="407"/>
      <c r="O327" s="407"/>
      <c r="P327" s="408"/>
      <c r="Q327" s="36">
        <v>0</v>
      </c>
    </row>
    <row r="328" spans="1:17" ht="12.95" customHeight="1">
      <c r="A328" s="36" t="s">
        <v>199</v>
      </c>
      <c r="B328" s="36">
        <v>13</v>
      </c>
      <c r="D328" s="411" t="s">
        <v>200</v>
      </c>
      <c r="E328" s="411"/>
      <c r="F328" s="411"/>
      <c r="G328" s="411"/>
      <c r="H328" s="411"/>
      <c r="I328" s="234">
        <v>3</v>
      </c>
      <c r="K328" s="406" t="s">
        <v>201</v>
      </c>
      <c r="L328" s="407"/>
      <c r="M328" s="407"/>
      <c r="N328" s="407"/>
      <c r="O328" s="407"/>
      <c r="P328" s="408"/>
      <c r="Q328" s="36">
        <v>0</v>
      </c>
    </row>
    <row r="329" spans="1:17" ht="12.95" customHeight="1">
      <c r="A329" s="36" t="s">
        <v>202</v>
      </c>
      <c r="B329" s="36">
        <v>0</v>
      </c>
      <c r="D329" s="411" t="s">
        <v>203</v>
      </c>
      <c r="E329" s="411"/>
      <c r="F329" s="411"/>
      <c r="G329" s="411"/>
      <c r="H329" s="411"/>
      <c r="I329" s="234">
        <v>2</v>
      </c>
      <c r="K329" s="406" t="s">
        <v>204</v>
      </c>
      <c r="L329" s="407"/>
      <c r="M329" s="407"/>
      <c r="N329" s="407"/>
      <c r="O329" s="407"/>
      <c r="P329" s="408"/>
      <c r="Q329" s="36">
        <v>0</v>
      </c>
    </row>
    <row r="330" spans="1:17" ht="12.95" customHeight="1">
      <c r="A330" s="36" t="s">
        <v>205</v>
      </c>
      <c r="B330" s="36">
        <v>0</v>
      </c>
      <c r="D330" s="411" t="s">
        <v>206</v>
      </c>
      <c r="E330" s="411"/>
      <c r="F330" s="411"/>
      <c r="G330" s="411"/>
      <c r="H330" s="411"/>
      <c r="I330" s="234">
        <v>1</v>
      </c>
      <c r="K330" s="406" t="s">
        <v>207</v>
      </c>
      <c r="L330" s="407"/>
      <c r="M330" s="407"/>
      <c r="N330" s="407"/>
      <c r="O330" s="407"/>
      <c r="P330" s="408"/>
      <c r="Q330" s="36">
        <v>0</v>
      </c>
    </row>
    <row r="331" spans="1:17" ht="12.95" customHeight="1">
      <c r="A331" s="36" t="s">
        <v>208</v>
      </c>
      <c r="B331" s="36">
        <v>1</v>
      </c>
      <c r="D331" s="411" t="s">
        <v>209</v>
      </c>
      <c r="E331" s="411"/>
      <c r="F331" s="411"/>
      <c r="G331" s="411"/>
      <c r="H331" s="411"/>
      <c r="I331" s="234">
        <v>5</v>
      </c>
      <c r="K331" s="406" t="s">
        <v>210</v>
      </c>
      <c r="L331" s="407"/>
      <c r="M331" s="407"/>
      <c r="N331" s="407"/>
      <c r="O331" s="407"/>
      <c r="P331" s="408"/>
      <c r="Q331" s="36">
        <v>0</v>
      </c>
    </row>
    <row r="332" spans="1:17" ht="12.95" customHeight="1">
      <c r="A332" s="36" t="s">
        <v>211</v>
      </c>
      <c r="B332" s="36">
        <v>2</v>
      </c>
      <c r="D332" s="411" t="s">
        <v>212</v>
      </c>
      <c r="E332" s="411"/>
      <c r="F332" s="411"/>
      <c r="G332" s="411"/>
      <c r="H332" s="411"/>
      <c r="I332" s="234">
        <v>1</v>
      </c>
      <c r="K332" s="406" t="s">
        <v>213</v>
      </c>
      <c r="L332" s="407"/>
      <c r="M332" s="407"/>
      <c r="N332" s="407"/>
      <c r="O332" s="407"/>
      <c r="P332" s="408"/>
      <c r="Q332" s="36">
        <v>0</v>
      </c>
    </row>
    <row r="333" spans="1:17" ht="12.95" customHeight="1">
      <c r="A333" s="36" t="s">
        <v>214</v>
      </c>
      <c r="B333" s="36">
        <v>3</v>
      </c>
      <c r="D333" s="411" t="s">
        <v>215</v>
      </c>
      <c r="E333" s="411"/>
      <c r="F333" s="411"/>
      <c r="G333" s="411"/>
      <c r="H333" s="411"/>
      <c r="I333" s="234">
        <v>2</v>
      </c>
      <c r="K333" s="406" t="s">
        <v>216</v>
      </c>
      <c r="L333" s="407"/>
      <c r="M333" s="407"/>
      <c r="N333" s="407"/>
      <c r="O333" s="407"/>
      <c r="P333" s="408"/>
      <c r="Q333" s="36">
        <v>0</v>
      </c>
    </row>
    <row r="334" spans="1:17" ht="12.95" customHeight="1">
      <c r="A334" s="36" t="s">
        <v>217</v>
      </c>
      <c r="B334" s="36">
        <v>0</v>
      </c>
      <c r="D334" s="411" t="s">
        <v>218</v>
      </c>
      <c r="E334" s="411"/>
      <c r="F334" s="411"/>
      <c r="G334" s="411"/>
      <c r="H334" s="411"/>
      <c r="I334" s="234">
        <v>0</v>
      </c>
      <c r="K334" s="406" t="s">
        <v>219</v>
      </c>
      <c r="L334" s="407"/>
      <c r="M334" s="407"/>
      <c r="N334" s="407"/>
      <c r="O334" s="407"/>
      <c r="P334" s="408"/>
      <c r="Q334" s="36">
        <v>0</v>
      </c>
    </row>
    <row r="335" spans="1:17" ht="12.95" customHeight="1">
      <c r="A335" s="36" t="s">
        <v>220</v>
      </c>
      <c r="B335" s="36">
        <v>1</v>
      </c>
      <c r="D335" s="411" t="s">
        <v>221</v>
      </c>
      <c r="E335" s="411"/>
      <c r="F335" s="411"/>
      <c r="G335" s="411"/>
      <c r="H335" s="411"/>
      <c r="I335" s="234">
        <v>9</v>
      </c>
      <c r="K335" s="406" t="s">
        <v>222</v>
      </c>
      <c r="L335" s="407"/>
      <c r="M335" s="407"/>
      <c r="N335" s="407"/>
      <c r="O335" s="407"/>
      <c r="P335" s="408"/>
      <c r="Q335" s="36">
        <v>2</v>
      </c>
    </row>
    <row r="336" spans="1:17" ht="12.95" customHeight="1">
      <c r="A336" s="36" t="s">
        <v>223</v>
      </c>
      <c r="B336" s="36">
        <v>0</v>
      </c>
      <c r="D336" s="411" t="s">
        <v>224</v>
      </c>
      <c r="E336" s="411"/>
      <c r="F336" s="411"/>
      <c r="G336" s="411"/>
      <c r="H336" s="411"/>
      <c r="I336" s="234">
        <v>1</v>
      </c>
      <c r="K336" s="406" t="s">
        <v>225</v>
      </c>
      <c r="L336" s="407"/>
      <c r="M336" s="407"/>
      <c r="N336" s="407"/>
      <c r="O336" s="407"/>
      <c r="P336" s="408"/>
      <c r="Q336" s="36">
        <v>0</v>
      </c>
    </row>
    <row r="337" spans="1:17" ht="12.95" customHeight="1">
      <c r="A337" s="36" t="s">
        <v>226</v>
      </c>
      <c r="B337" s="36">
        <v>1</v>
      </c>
      <c r="D337" s="411" t="s">
        <v>227</v>
      </c>
      <c r="E337" s="411"/>
      <c r="F337" s="411"/>
      <c r="G337" s="411"/>
      <c r="H337" s="411"/>
      <c r="I337" s="234">
        <v>79</v>
      </c>
      <c r="K337" s="406" t="s">
        <v>228</v>
      </c>
      <c r="L337" s="407"/>
      <c r="M337" s="407"/>
      <c r="N337" s="407"/>
      <c r="O337" s="407"/>
      <c r="P337" s="408"/>
      <c r="Q337" s="36">
        <v>1</v>
      </c>
    </row>
    <row r="338" spans="1:17" ht="12.95" customHeight="1">
      <c r="A338" s="36" t="s">
        <v>229</v>
      </c>
      <c r="B338" s="36">
        <v>0</v>
      </c>
      <c r="D338" s="411" t="s">
        <v>230</v>
      </c>
      <c r="E338" s="411"/>
      <c r="F338" s="411"/>
      <c r="G338" s="411"/>
      <c r="H338" s="411"/>
      <c r="I338" s="234">
        <v>20</v>
      </c>
      <c r="K338" s="406" t="s">
        <v>231</v>
      </c>
      <c r="L338" s="407"/>
      <c r="M338" s="407"/>
      <c r="N338" s="407"/>
      <c r="O338" s="407"/>
      <c r="P338" s="408"/>
      <c r="Q338" s="36">
        <v>0</v>
      </c>
    </row>
    <row r="339" spans="1:17" ht="12.95" customHeight="1">
      <c r="A339" s="36" t="s">
        <v>232</v>
      </c>
      <c r="B339" s="36">
        <v>1</v>
      </c>
      <c r="D339" s="411" t="s">
        <v>233</v>
      </c>
      <c r="E339" s="411"/>
      <c r="F339" s="411"/>
      <c r="G339" s="411"/>
      <c r="H339" s="411"/>
      <c r="I339" s="234">
        <v>14</v>
      </c>
      <c r="K339" s="412" t="s">
        <v>234</v>
      </c>
      <c r="L339" s="412"/>
      <c r="M339" s="412"/>
      <c r="N339" s="412"/>
      <c r="O339" s="412"/>
      <c r="P339" s="412"/>
      <c r="Q339" s="36">
        <v>0</v>
      </c>
    </row>
    <row r="340" spans="1:17" ht="12.95" customHeight="1">
      <c r="A340" s="36" t="s">
        <v>235</v>
      </c>
      <c r="B340" s="36">
        <v>2</v>
      </c>
      <c r="D340" s="411" t="s">
        <v>236</v>
      </c>
      <c r="E340" s="411"/>
      <c r="F340" s="411"/>
      <c r="G340" s="411"/>
      <c r="H340" s="411"/>
      <c r="I340" s="234">
        <v>0</v>
      </c>
      <c r="K340" s="412" t="s">
        <v>237</v>
      </c>
      <c r="L340" s="412"/>
      <c r="M340" s="412"/>
      <c r="N340" s="412"/>
      <c r="O340" s="412"/>
      <c r="P340" s="412"/>
      <c r="Q340" s="36">
        <v>4</v>
      </c>
    </row>
    <row r="341" spans="1:17" ht="12.95" customHeight="1">
      <c r="A341" s="36" t="s">
        <v>238</v>
      </c>
      <c r="B341" s="36">
        <v>0</v>
      </c>
      <c r="D341" s="411" t="s">
        <v>239</v>
      </c>
      <c r="E341" s="411"/>
      <c r="F341" s="411"/>
      <c r="G341" s="411"/>
      <c r="H341" s="411"/>
      <c r="I341" s="234">
        <v>2</v>
      </c>
      <c r="K341" s="406" t="s">
        <v>240</v>
      </c>
      <c r="L341" s="407"/>
      <c r="M341" s="407"/>
      <c r="N341" s="407"/>
      <c r="O341" s="407"/>
      <c r="P341" s="408"/>
      <c r="Q341" s="36">
        <v>0</v>
      </c>
    </row>
    <row r="342" spans="1:17" ht="12.95" customHeight="1">
      <c r="A342" s="36" t="s">
        <v>241</v>
      </c>
      <c r="B342" s="36">
        <v>0</v>
      </c>
      <c r="D342" s="411" t="s">
        <v>242</v>
      </c>
      <c r="E342" s="411"/>
      <c r="F342" s="411"/>
      <c r="G342" s="411"/>
      <c r="H342" s="411"/>
      <c r="I342" s="234">
        <v>0</v>
      </c>
      <c r="K342" s="406" t="s">
        <v>243</v>
      </c>
      <c r="L342" s="407"/>
      <c r="M342" s="407"/>
      <c r="N342" s="407"/>
      <c r="O342" s="407"/>
      <c r="P342" s="408"/>
      <c r="Q342" s="36">
        <v>0</v>
      </c>
    </row>
    <row r="343" spans="1:17" ht="12.95" customHeight="1">
      <c r="A343" s="36" t="s">
        <v>244</v>
      </c>
      <c r="B343" s="36">
        <v>1</v>
      </c>
      <c r="D343" s="411" t="s">
        <v>245</v>
      </c>
      <c r="E343" s="411"/>
      <c r="F343" s="411"/>
      <c r="G343" s="411"/>
      <c r="H343" s="411"/>
      <c r="I343" s="234">
        <v>0</v>
      </c>
      <c r="K343" s="406" t="s">
        <v>246</v>
      </c>
      <c r="L343" s="407"/>
      <c r="M343" s="407"/>
      <c r="N343" s="407"/>
      <c r="O343" s="407"/>
      <c r="P343" s="408"/>
      <c r="Q343" s="36">
        <v>2</v>
      </c>
    </row>
    <row r="344" spans="1:17" ht="12.95" customHeight="1">
      <c r="A344" s="36" t="s">
        <v>247</v>
      </c>
      <c r="B344" s="36">
        <v>0</v>
      </c>
      <c r="D344" s="411" t="s">
        <v>248</v>
      </c>
      <c r="E344" s="411"/>
      <c r="F344" s="411"/>
      <c r="G344" s="411"/>
      <c r="H344" s="411"/>
      <c r="I344" s="234">
        <v>0</v>
      </c>
      <c r="K344" s="406" t="s">
        <v>249</v>
      </c>
      <c r="L344" s="407"/>
      <c r="M344" s="407"/>
      <c r="N344" s="407"/>
      <c r="O344" s="407"/>
      <c r="P344" s="408"/>
      <c r="Q344" s="36">
        <v>277</v>
      </c>
    </row>
    <row r="345" spans="1:17" ht="12.95" customHeight="1">
      <c r="H345" s="1"/>
      <c r="I345" s="1"/>
      <c r="K345" s="406" t="s">
        <v>250</v>
      </c>
      <c r="L345" s="407"/>
      <c r="M345" s="407"/>
      <c r="N345" s="407"/>
      <c r="O345" s="407"/>
      <c r="P345" s="408"/>
      <c r="Q345" s="36">
        <v>86</v>
      </c>
    </row>
    <row r="346" spans="1:17" ht="12.95" customHeight="1">
      <c r="H346" s="1"/>
      <c r="I346" s="1"/>
      <c r="K346" s="406" t="s">
        <v>251</v>
      </c>
      <c r="L346" s="407"/>
      <c r="M346" s="407"/>
      <c r="N346" s="407"/>
      <c r="O346" s="407"/>
      <c r="P346" s="408"/>
      <c r="Q346" s="36">
        <v>13</v>
      </c>
    </row>
    <row r="347" spans="1:17" ht="12.95" customHeight="1">
      <c r="H347" s="1"/>
      <c r="I347" s="1"/>
      <c r="K347" s="406" t="s">
        <v>252</v>
      </c>
      <c r="L347" s="407"/>
      <c r="M347" s="407"/>
      <c r="N347" s="407"/>
      <c r="O347" s="407"/>
      <c r="P347" s="408"/>
      <c r="Q347" s="36">
        <v>19</v>
      </c>
    </row>
    <row r="348" spans="1:17" ht="12.95" customHeight="1">
      <c r="H348" s="1"/>
      <c r="I348" s="1"/>
      <c r="K348" s="406" t="s">
        <v>253</v>
      </c>
      <c r="L348" s="407"/>
      <c r="M348" s="407"/>
      <c r="N348" s="407"/>
      <c r="O348" s="407"/>
      <c r="P348" s="408"/>
      <c r="Q348" s="36">
        <v>27</v>
      </c>
    </row>
    <row r="349" spans="1:17" ht="12.95" customHeight="1">
      <c r="H349" s="1"/>
      <c r="I349" s="1"/>
      <c r="K349" s="406" t="s">
        <v>254</v>
      </c>
      <c r="L349" s="407"/>
      <c r="M349" s="407"/>
      <c r="N349" s="407"/>
      <c r="O349" s="407"/>
      <c r="P349" s="408"/>
      <c r="Q349" s="36">
        <v>24</v>
      </c>
    </row>
    <row r="350" spans="1:17" ht="12.95" customHeight="1">
      <c r="H350" s="1"/>
      <c r="I350" s="1"/>
      <c r="K350" s="406" t="s">
        <v>255</v>
      </c>
      <c r="L350" s="407"/>
      <c r="M350" s="407"/>
      <c r="N350" s="407"/>
      <c r="O350" s="407"/>
      <c r="P350" s="408"/>
      <c r="Q350" s="36">
        <v>10</v>
      </c>
    </row>
    <row r="351" spans="1:17" ht="12.95" customHeight="1">
      <c r="H351" s="1"/>
      <c r="I351" s="1"/>
      <c r="K351" s="413" t="s">
        <v>256</v>
      </c>
      <c r="L351" s="413"/>
      <c r="M351" s="413"/>
      <c r="N351" s="413"/>
      <c r="O351" s="413"/>
      <c r="P351" s="413"/>
      <c r="Q351" s="36">
        <v>0</v>
      </c>
    </row>
    <row r="352" spans="1:17" ht="12.95" customHeight="1">
      <c r="H352" s="1"/>
      <c r="I352" s="1"/>
      <c r="K352" s="412" t="s">
        <v>257</v>
      </c>
      <c r="L352" s="412"/>
      <c r="M352" s="412"/>
      <c r="N352" s="412"/>
      <c r="O352" s="412"/>
      <c r="P352" s="412"/>
      <c r="Q352" s="36">
        <v>0</v>
      </c>
    </row>
    <row r="353" spans="4:22" ht="12.95" customHeight="1">
      <c r="H353" s="1"/>
      <c r="I353" s="1"/>
      <c r="K353" s="412" t="s">
        <v>258</v>
      </c>
      <c r="L353" s="412"/>
      <c r="M353" s="412"/>
      <c r="N353" s="412"/>
      <c r="O353" s="412"/>
      <c r="P353" s="412"/>
      <c r="Q353" s="36">
        <v>29</v>
      </c>
    </row>
    <row r="354" spans="4:22" ht="12.95" customHeight="1">
      <c r="H354" s="1"/>
      <c r="I354" s="1"/>
      <c r="K354" s="412" t="s">
        <v>259</v>
      </c>
      <c r="L354" s="412"/>
      <c r="M354" s="412"/>
      <c r="N354" s="412"/>
      <c r="O354" s="412"/>
      <c r="P354" s="412"/>
      <c r="Q354" s="36">
        <v>4</v>
      </c>
    </row>
    <row r="355" spans="4:22" ht="12.95" customHeight="1">
      <c r="H355" s="1"/>
      <c r="I355" s="1"/>
      <c r="K355" s="412" t="s">
        <v>260</v>
      </c>
      <c r="L355" s="412"/>
      <c r="M355" s="412"/>
      <c r="N355" s="412"/>
      <c r="O355" s="412"/>
      <c r="P355" s="412"/>
      <c r="Q355" s="36">
        <v>0</v>
      </c>
    </row>
    <row r="356" spans="4:22">
      <c r="H356" s="1"/>
      <c r="I356" s="1"/>
    </row>
    <row r="357" spans="4:22">
      <c r="I357" s="25"/>
    </row>
    <row r="358" spans="4:22">
      <c r="I358" s="25"/>
    </row>
    <row r="359" spans="4:22">
      <c r="I359" s="25"/>
      <c r="R359" s="219"/>
      <c r="S359" s="219"/>
      <c r="T359" s="219"/>
      <c r="U359" s="219"/>
      <c r="V359" s="219"/>
    </row>
    <row r="360" spans="4:22">
      <c r="D360" s="219"/>
      <c r="E360" s="219"/>
      <c r="F360" s="219"/>
      <c r="G360" s="219"/>
      <c r="H360" s="219"/>
      <c r="I360" s="219"/>
    </row>
    <row r="361" spans="4:22">
      <c r="I361" s="10"/>
    </row>
    <row r="362" spans="4:22">
      <c r="I362" s="25"/>
    </row>
    <row r="363" spans="4:22">
      <c r="I363" s="25"/>
    </row>
    <row r="364" spans="4:22">
      <c r="I364" s="25"/>
    </row>
    <row r="365" spans="4:22">
      <c r="I365" s="25"/>
    </row>
    <row r="366" spans="4:22">
      <c r="I366" s="25"/>
    </row>
    <row r="367" spans="4:22">
      <c r="I367" s="25"/>
    </row>
    <row r="368" spans="4:22">
      <c r="I368" s="25"/>
    </row>
    <row r="369" spans="9:9">
      <c r="I369" s="25"/>
    </row>
    <row r="370" spans="9:9">
      <c r="I370" s="25"/>
    </row>
    <row r="371" spans="9:9">
      <c r="I371" s="25"/>
    </row>
    <row r="372" spans="9:9">
      <c r="I372" s="25"/>
    </row>
    <row r="373" spans="9:9">
      <c r="I373" s="25"/>
    </row>
    <row r="374" spans="9:9">
      <c r="I374" s="25"/>
    </row>
    <row r="375" spans="9:9">
      <c r="I375" s="25"/>
    </row>
    <row r="376" spans="9:9">
      <c r="I376" s="25"/>
    </row>
    <row r="377" spans="9:9">
      <c r="I377" s="25"/>
    </row>
    <row r="378" spans="9:9">
      <c r="I378" s="25"/>
    </row>
    <row r="379" spans="9:9">
      <c r="I379" s="25"/>
    </row>
    <row r="380" spans="9:9">
      <c r="I380" s="25"/>
    </row>
    <row r="381" spans="9:9">
      <c r="I381" s="25"/>
    </row>
    <row r="382" spans="9:9">
      <c r="I382" s="25"/>
    </row>
    <row r="383" spans="9:9">
      <c r="I383" s="25"/>
    </row>
    <row r="384" spans="9:9">
      <c r="I384" s="25"/>
    </row>
    <row r="385" spans="9:9">
      <c r="I385" s="25"/>
    </row>
    <row r="386" spans="9:9">
      <c r="I386" s="25"/>
    </row>
    <row r="387" spans="9:9">
      <c r="I387" s="25"/>
    </row>
    <row r="388" spans="9:9">
      <c r="I388" s="25"/>
    </row>
    <row r="389" spans="9:9">
      <c r="I389" s="25"/>
    </row>
    <row r="390" spans="9:9">
      <c r="I390" s="25"/>
    </row>
    <row r="391" spans="9:9">
      <c r="I391" s="25"/>
    </row>
    <row r="392" spans="9:9">
      <c r="I392" s="25"/>
    </row>
    <row r="393" spans="9:9">
      <c r="I393" s="25"/>
    </row>
    <row r="394" spans="9:9">
      <c r="I394" s="25"/>
    </row>
    <row r="395" spans="9:9">
      <c r="I395" s="25"/>
    </row>
    <row r="396" spans="9:9">
      <c r="I396" s="25"/>
    </row>
    <row r="397" spans="9:9">
      <c r="I397" s="25"/>
    </row>
    <row r="398" spans="9:9">
      <c r="I398" s="25"/>
    </row>
    <row r="399" spans="9:9">
      <c r="I399" s="25"/>
    </row>
    <row r="400" spans="9:9">
      <c r="I400" s="25"/>
    </row>
    <row r="401" spans="9:9">
      <c r="I401" s="25"/>
    </row>
    <row r="402" spans="9:9">
      <c r="I402" s="25"/>
    </row>
    <row r="403" spans="9:9">
      <c r="I403" s="25"/>
    </row>
    <row r="404" spans="9:9">
      <c r="I404" s="25"/>
    </row>
    <row r="405" spans="9:9">
      <c r="I405" s="25"/>
    </row>
    <row r="406" spans="9:9">
      <c r="I406" s="25"/>
    </row>
    <row r="407" spans="9:9">
      <c r="I407" s="25"/>
    </row>
    <row r="408" spans="9:9">
      <c r="I408" s="25"/>
    </row>
    <row r="409" spans="9:9">
      <c r="I409" s="25"/>
    </row>
    <row r="410" spans="9:9">
      <c r="I410" s="25"/>
    </row>
    <row r="411" spans="9:9">
      <c r="I411" s="25"/>
    </row>
    <row r="412" spans="9:9">
      <c r="I412" s="25"/>
    </row>
    <row r="413" spans="9:9">
      <c r="I413" s="25"/>
    </row>
    <row r="414" spans="9:9">
      <c r="I414" s="25"/>
    </row>
    <row r="415" spans="9:9">
      <c r="I415" s="25"/>
    </row>
    <row r="416" spans="9:9">
      <c r="I416" s="25"/>
    </row>
    <row r="417" spans="9:9">
      <c r="I417" s="25"/>
    </row>
    <row r="418" spans="9:9">
      <c r="I418" s="25"/>
    </row>
    <row r="419" spans="9:9">
      <c r="I419" s="25"/>
    </row>
    <row r="420" spans="9:9">
      <c r="I420" s="25"/>
    </row>
    <row r="421" spans="9:9">
      <c r="I421" s="25"/>
    </row>
    <row r="422" spans="9:9">
      <c r="I422" s="25"/>
    </row>
    <row r="423" spans="9:9">
      <c r="I423" s="25"/>
    </row>
    <row r="424" spans="9:9">
      <c r="I424" s="25"/>
    </row>
    <row r="425" spans="9:9">
      <c r="I425" s="25"/>
    </row>
    <row r="426" spans="9:9">
      <c r="I426" s="25"/>
    </row>
    <row r="427" spans="9:9">
      <c r="I427" s="25"/>
    </row>
    <row r="428" spans="9:9">
      <c r="I428" s="25"/>
    </row>
    <row r="429" spans="9:9">
      <c r="I429" s="25"/>
    </row>
    <row r="430" spans="9:9">
      <c r="I430" s="25"/>
    </row>
    <row r="431" spans="9:9">
      <c r="I431" s="25"/>
    </row>
    <row r="432" spans="9:9">
      <c r="I432" s="25"/>
    </row>
    <row r="433" spans="9:9">
      <c r="I433" s="25"/>
    </row>
    <row r="434" spans="9:9">
      <c r="I434" s="25"/>
    </row>
    <row r="435" spans="9:9">
      <c r="I435" s="25"/>
    </row>
    <row r="436" spans="9:9">
      <c r="I436" s="25"/>
    </row>
    <row r="437" spans="9:9">
      <c r="I437" s="25"/>
    </row>
    <row r="438" spans="9:9">
      <c r="I438" s="25"/>
    </row>
    <row r="439" spans="9:9">
      <c r="I439" s="25"/>
    </row>
    <row r="440" spans="9:9">
      <c r="I440" s="25"/>
    </row>
    <row r="441" spans="9:9">
      <c r="I441" s="25"/>
    </row>
    <row r="442" spans="9:9">
      <c r="I442" s="25"/>
    </row>
    <row r="443" spans="9:9">
      <c r="I443" s="25"/>
    </row>
    <row r="444" spans="9:9">
      <c r="I444" s="25"/>
    </row>
    <row r="445" spans="9:9">
      <c r="I445" s="25"/>
    </row>
    <row r="446" spans="9:9">
      <c r="I446" s="25"/>
    </row>
    <row r="447" spans="9:9">
      <c r="I447" s="25"/>
    </row>
    <row r="448" spans="9:9">
      <c r="I448" s="25"/>
    </row>
    <row r="449" spans="9:9">
      <c r="I449" s="25"/>
    </row>
    <row r="450" spans="9:9">
      <c r="I450" s="25"/>
    </row>
    <row r="451" spans="9:9">
      <c r="I451" s="25"/>
    </row>
    <row r="452" spans="9:9">
      <c r="I452" s="25"/>
    </row>
    <row r="453" spans="9:9">
      <c r="I453" s="25"/>
    </row>
    <row r="454" spans="9:9">
      <c r="I454" s="25"/>
    </row>
    <row r="455" spans="9:9">
      <c r="I455" s="25"/>
    </row>
    <row r="456" spans="9:9">
      <c r="I456" s="25"/>
    </row>
    <row r="457" spans="9:9">
      <c r="I457" s="25"/>
    </row>
    <row r="458" spans="9:9">
      <c r="I458" s="25"/>
    </row>
    <row r="459" spans="9:9">
      <c r="I459" s="25"/>
    </row>
    <row r="460" spans="9:9">
      <c r="I460" s="25"/>
    </row>
    <row r="461" spans="9:9">
      <c r="I461" s="25"/>
    </row>
    <row r="462" spans="9:9">
      <c r="I462" s="25"/>
    </row>
    <row r="463" spans="9:9">
      <c r="I463" s="25"/>
    </row>
    <row r="464" spans="9:9">
      <c r="I464" s="25"/>
    </row>
    <row r="465" spans="9:9">
      <c r="I465" s="25"/>
    </row>
    <row r="466" spans="9:9">
      <c r="I466" s="25"/>
    </row>
    <row r="467" spans="9:9">
      <c r="I467" s="25"/>
    </row>
    <row r="468" spans="9:9">
      <c r="I468" s="25"/>
    </row>
    <row r="469" spans="9:9">
      <c r="I469" s="25"/>
    </row>
    <row r="470" spans="9:9">
      <c r="I470" s="25"/>
    </row>
    <row r="471" spans="9:9">
      <c r="I471" s="25"/>
    </row>
    <row r="472" spans="9:9">
      <c r="I472" s="25"/>
    </row>
    <row r="473" spans="9:9">
      <c r="I473" s="25"/>
    </row>
    <row r="474" spans="9:9">
      <c r="I474" s="25"/>
    </row>
    <row r="475" spans="9:9">
      <c r="I475" s="25"/>
    </row>
    <row r="476" spans="9:9">
      <c r="I476" s="25"/>
    </row>
    <row r="477" spans="9:9">
      <c r="I477" s="25"/>
    </row>
    <row r="478" spans="9:9">
      <c r="I478" s="25"/>
    </row>
    <row r="479" spans="9:9">
      <c r="I479" s="25"/>
    </row>
    <row r="480" spans="9:9">
      <c r="I480" s="25"/>
    </row>
    <row r="481" spans="9:9">
      <c r="I481" s="25"/>
    </row>
  </sheetData>
  <mergeCells count="197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E113:E114"/>
    <mergeCell ref="F113:F114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5">
      <iconSet iconSet="3Arrows">
        <cfvo type="percent" val="0"/>
        <cfvo type="percent" val="0"/>
        <cfvo type="percent" val="1"/>
      </iconSet>
    </cfRule>
  </conditionalFormatting>
  <conditionalFormatting sqref="D43:D48">
    <cfRule type="cellIs" dxfId="22" priority="23" operator="equal">
      <formula>0</formula>
    </cfRule>
  </conditionalFormatting>
  <conditionalFormatting sqref="B63:B64">
    <cfRule type="cellIs" dxfId="21" priority="22" operator="equal">
      <formula>0</formula>
    </cfRule>
  </conditionalFormatting>
  <conditionalFormatting sqref="B71:B79">
    <cfRule type="cellIs" dxfId="20" priority="21" operator="equal">
      <formula>0</formula>
    </cfRule>
  </conditionalFormatting>
  <conditionalFormatting sqref="D71:D79">
    <cfRule type="cellIs" dxfId="19" priority="20" operator="equal">
      <formula>0</formula>
    </cfRule>
  </conditionalFormatting>
  <conditionalFormatting sqref="I70:I73">
    <cfRule type="cellIs" dxfId="18" priority="19" operator="equal">
      <formula>0</formula>
    </cfRule>
  </conditionalFormatting>
  <conditionalFormatting sqref="I76:I79">
    <cfRule type="cellIs" dxfId="17" priority="18" operator="equal">
      <formula>0</formula>
    </cfRule>
  </conditionalFormatting>
  <conditionalFormatting sqref="B88:B92">
    <cfRule type="cellIs" dxfId="16" priority="17" operator="equal">
      <formula>0</formula>
    </cfRule>
  </conditionalFormatting>
  <conditionalFormatting sqref="B133:B140">
    <cfRule type="cellIs" dxfId="15" priority="16" operator="equal">
      <formula>0</formula>
    </cfRule>
  </conditionalFormatting>
  <conditionalFormatting sqref="B146:C149">
    <cfRule type="cellIs" dxfId="14" priority="15" operator="equal">
      <formula>0</formula>
    </cfRule>
  </conditionalFormatting>
  <conditionalFormatting sqref="C168:C173">
    <cfRule type="cellIs" dxfId="13" priority="14" operator="equal">
      <formula>0</formula>
    </cfRule>
  </conditionalFormatting>
  <conditionalFormatting sqref="C179:C183">
    <cfRule type="cellIs" dxfId="12" priority="13" operator="equal">
      <formula>0</formula>
    </cfRule>
  </conditionalFormatting>
  <conditionalFormatting sqref="D186:D190">
    <cfRule type="cellIs" dxfId="11" priority="12" operator="equal">
      <formula>0</formula>
    </cfRule>
  </conditionalFormatting>
  <conditionalFormatting sqref="G202:G203">
    <cfRule type="cellIs" dxfId="10" priority="11" operator="equal">
      <formula>0</formula>
    </cfRule>
  </conditionalFormatting>
  <conditionalFormatting sqref="B212:C212">
    <cfRule type="cellIs" dxfId="9" priority="10" operator="equal">
      <formula>0</formula>
    </cfRule>
  </conditionalFormatting>
  <conditionalFormatting sqref="B216:B220">
    <cfRule type="cellIs" dxfId="8" priority="9" operator="equal">
      <formula>0</formula>
    </cfRule>
  </conditionalFormatting>
  <conditionalFormatting sqref="F224:F227">
    <cfRule type="cellIs" dxfId="7" priority="8" operator="equal">
      <formula>0</formula>
    </cfRule>
  </conditionalFormatting>
  <conditionalFormatting sqref="B234:B235">
    <cfRule type="cellIs" dxfId="6" priority="7" operator="equal">
      <formula>0</formula>
    </cfRule>
  </conditionalFormatting>
  <conditionalFormatting sqref="B240:B244">
    <cfRule type="cellIs" dxfId="5" priority="6" operator="equal">
      <formula>0</formula>
    </cfRule>
  </conditionalFormatting>
  <conditionalFormatting sqref="K234:K236">
    <cfRule type="cellIs" dxfId="4" priority="5" operator="equal">
      <formula>0</formula>
    </cfRule>
  </conditionalFormatting>
  <conditionalFormatting sqref="D265:D270">
    <cfRule type="cellIs" dxfId="3" priority="4" operator="equal">
      <formula>0</formula>
    </cfRule>
  </conditionalFormatting>
  <conditionalFormatting sqref="M279:M283">
    <cfRule type="cellIs" dxfId="2" priority="3" operator="equal">
      <formula>0</formula>
    </cfRule>
  </conditionalFormatting>
  <conditionalFormatting sqref="M286:M288">
    <cfRule type="cellIs" dxfId="1" priority="2" operator="equal">
      <formula>0</formula>
    </cfRule>
  </conditionalFormatting>
  <conditionalFormatting sqref="F315:F317">
    <cfRule type="cellIs" dxfId="0" priority="1" operator="equal">
      <formula>0</formula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4" id="{184A0EDE-6C79-4514-A420-D1EFFBEBF358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Mosson</vt:lpstr>
      <vt:lpstr>Mosson!Impression_des_titres</vt:lpstr>
      <vt:lpstr>Mosson!Zone_d_impression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CUENCA,Anthony</dc:creator>
  <cp:lastModifiedBy>john smith</cp:lastModifiedBy>
  <dcterms:created xsi:type="dcterms:W3CDTF">2014-06-03T14:22:43Z</dcterms:created>
  <dcterms:modified xsi:type="dcterms:W3CDTF">2014-06-16T14:19:51Z</dcterms:modified>
</cp:coreProperties>
</file>