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Override4.xml" ContentType="application/vnd.openxmlformats-officedocument.themeOverride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theme/themeOverride3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" yWindow="6450" windowWidth="20730" windowHeight="6375" tabRatio="834"/>
  </bookViews>
  <sheets>
    <sheet name="Quartier Alco" sheetId="22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'Quartier Alco'!$1:$2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'Quartier Alco'!$A$1:$V$352</definedName>
  </definedNames>
  <calcPr calcId="144525"/>
</workbook>
</file>

<file path=xl/calcChain.xml><?xml version="1.0" encoding="utf-8"?>
<calcChain xmlns="http://schemas.openxmlformats.org/spreadsheetml/2006/main">
  <c r="K4" i="22"/>
  <c r="K6"/>
  <c r="U6"/>
  <c r="K8"/>
  <c r="C43"/>
  <c r="E43"/>
  <c r="F43"/>
  <c r="G43" s="1"/>
  <c r="C44"/>
  <c r="E44"/>
  <c r="F44"/>
  <c r="G44" s="1"/>
  <c r="C45"/>
  <c r="E45"/>
  <c r="F45"/>
  <c r="G45" s="1"/>
  <c r="C46"/>
  <c r="E46"/>
  <c r="F46"/>
  <c r="G46" s="1"/>
  <c r="C47"/>
  <c r="E47"/>
  <c r="F47"/>
  <c r="G47" s="1"/>
  <c r="C48"/>
  <c r="E48"/>
  <c r="F48"/>
  <c r="G48" s="1"/>
  <c r="B49"/>
  <c r="D49"/>
  <c r="F49"/>
  <c r="C52"/>
  <c r="E52"/>
  <c r="F52"/>
  <c r="C53"/>
  <c r="E53"/>
  <c r="F53"/>
  <c r="G52" s="1"/>
  <c r="C54"/>
  <c r="E54"/>
  <c r="F54"/>
  <c r="C55"/>
  <c r="E55"/>
  <c r="F55"/>
  <c r="G53" s="1"/>
  <c r="C56"/>
  <c r="E56"/>
  <c r="F56"/>
  <c r="G54" s="1"/>
  <c r="C57"/>
  <c r="E57"/>
  <c r="F57"/>
  <c r="G57"/>
  <c r="C58"/>
  <c r="E58"/>
  <c r="F58"/>
  <c r="G55" s="1"/>
  <c r="G58"/>
  <c r="C59"/>
  <c r="E59"/>
  <c r="F59"/>
  <c r="G56" s="1"/>
  <c r="G59"/>
  <c r="B60"/>
  <c r="D60"/>
  <c r="F60" s="1"/>
  <c r="C63"/>
  <c r="C64"/>
  <c r="C72"/>
  <c r="E72"/>
  <c r="C73"/>
  <c r="E73"/>
  <c r="C74"/>
  <c r="E74"/>
  <c r="C75"/>
  <c r="E75"/>
  <c r="C76"/>
  <c r="E76"/>
  <c r="C77"/>
  <c r="E77"/>
  <c r="C78"/>
  <c r="E78"/>
  <c r="C79"/>
  <c r="E79"/>
  <c r="B87"/>
  <c r="F100"/>
  <c r="F101"/>
  <c r="F102"/>
  <c r="F103"/>
  <c r="F104"/>
  <c r="F105"/>
  <c r="F106"/>
  <c r="B115"/>
  <c r="C115"/>
  <c r="D115"/>
  <c r="D116"/>
  <c r="E116"/>
  <c r="F116"/>
  <c r="G116"/>
  <c r="D117"/>
  <c r="E117"/>
  <c r="F117"/>
  <c r="G117"/>
  <c r="D118"/>
  <c r="E118"/>
  <c r="F118"/>
  <c r="G118"/>
  <c r="D119"/>
  <c r="E119"/>
  <c r="F119"/>
  <c r="G119"/>
  <c r="D120"/>
  <c r="E120"/>
  <c r="F120"/>
  <c r="G120"/>
  <c r="D121"/>
  <c r="E121"/>
  <c r="F121"/>
  <c r="G121"/>
  <c r="D122"/>
  <c r="E122"/>
  <c r="F122"/>
  <c r="G122"/>
  <c r="C133"/>
  <c r="C134"/>
  <c r="C135"/>
  <c r="C136"/>
  <c r="C137"/>
  <c r="C138"/>
  <c r="C139"/>
  <c r="C140"/>
  <c r="D146"/>
  <c r="D147"/>
  <c r="D148"/>
  <c r="D149"/>
  <c r="U8" s="1"/>
  <c r="C174"/>
  <c r="D212"/>
  <c r="E212"/>
  <c r="L234"/>
  <c r="B10" s="1"/>
  <c r="L235"/>
  <c r="K10" s="1"/>
  <c r="B236"/>
  <c r="C234" s="1"/>
  <c r="L236"/>
  <c r="U10" s="1"/>
  <c r="B245"/>
  <c r="C240" s="1"/>
  <c r="B255"/>
  <c r="C251" s="1"/>
  <c r="E265"/>
  <c r="E266"/>
  <c r="N275"/>
  <c r="N276"/>
  <c r="N277"/>
  <c r="N278"/>
  <c r="N279"/>
  <c r="M285"/>
  <c r="N282" s="1"/>
  <c r="G311"/>
  <c r="G312"/>
  <c r="G313"/>
  <c r="N283" l="1"/>
  <c r="C254"/>
  <c r="C252"/>
  <c r="C243"/>
  <c r="C241"/>
  <c r="M236"/>
  <c r="C235"/>
  <c r="E149"/>
  <c r="N284"/>
  <c r="C253"/>
  <c r="C244"/>
  <c r="C242"/>
</calcChain>
</file>

<file path=xl/sharedStrings.xml><?xml version="1.0" encoding="utf-8"?>
<sst xmlns="http://schemas.openxmlformats.org/spreadsheetml/2006/main" count="305" uniqueCount="275">
  <si>
    <t>Hommes</t>
  </si>
  <si>
    <t>Femmes</t>
  </si>
  <si>
    <t>Total</t>
  </si>
  <si>
    <t>Ensemble</t>
  </si>
  <si>
    <t>0-14 ans</t>
  </si>
  <si>
    <t>15-29 ans</t>
  </si>
  <si>
    <t>30-44 ans</t>
  </si>
  <si>
    <t>45-59 ans</t>
  </si>
  <si>
    <t>60-74 ans</t>
  </si>
  <si>
    <t>75 ans et plus</t>
  </si>
  <si>
    <t>Population par sexe et par âge</t>
  </si>
  <si>
    <t>Direction de l'Action Territoriale</t>
  </si>
  <si>
    <t>% de la population de Montpellier</t>
  </si>
  <si>
    <t xml:space="preserve"> Agriculteurs exploitants</t>
  </si>
  <si>
    <t xml:space="preserve"> Cadres, Prof. intel. sup.</t>
  </si>
  <si>
    <t xml:space="preserve"> Prof. Intermédiaires</t>
  </si>
  <si>
    <t xml:space="preserve"> Ouvriers</t>
  </si>
  <si>
    <t xml:space="preserve"> Retraités</t>
  </si>
  <si>
    <t xml:space="preserve"> Autres</t>
  </si>
  <si>
    <t>Employés</t>
  </si>
  <si>
    <t>Nombre de ménages</t>
  </si>
  <si>
    <t>%</t>
  </si>
  <si>
    <t>Ménages 1 personne</t>
  </si>
  <si>
    <t xml:space="preserve"> Hommes seuls</t>
  </si>
  <si>
    <t xml:space="preserve"> Femmes seules</t>
  </si>
  <si>
    <t>Autres sans famille</t>
  </si>
  <si>
    <t>Ménages avec famille(s)</t>
  </si>
  <si>
    <t>Couple avec enfant(s)</t>
  </si>
  <si>
    <t>Famille monoparentale</t>
  </si>
  <si>
    <t xml:space="preserve">15-24 ans </t>
  </si>
  <si>
    <t xml:space="preserve">25-54 ans </t>
  </si>
  <si>
    <t xml:space="preserve">55-79 ans </t>
  </si>
  <si>
    <t xml:space="preserve">Marié </t>
  </si>
  <si>
    <t xml:space="preserve">Célibataire </t>
  </si>
  <si>
    <t xml:space="preserve">Veuf </t>
  </si>
  <si>
    <t>Divorcé</t>
  </si>
  <si>
    <t xml:space="preserve">  + 80 ans</t>
  </si>
  <si>
    <t>Personne de +15 ans vivant seules</t>
  </si>
  <si>
    <t>Ménages population</t>
  </si>
  <si>
    <t xml:space="preserve">0 enfant  </t>
  </si>
  <si>
    <t xml:space="preserve">1 enfant  </t>
  </si>
  <si>
    <t xml:space="preserve">2 enfants  </t>
  </si>
  <si>
    <t xml:space="preserve">3 enfants  </t>
  </si>
  <si>
    <t xml:space="preserve">4 enfants ou plus  </t>
  </si>
  <si>
    <t>CDD</t>
  </si>
  <si>
    <t xml:space="preserve">Intérim </t>
  </si>
  <si>
    <t>Emplois aidés</t>
  </si>
  <si>
    <t>Apprentissage</t>
  </si>
  <si>
    <t>Lieu de travail des actifs de plus de 15 ans</t>
  </si>
  <si>
    <t>Fonction publique, CDI</t>
  </si>
  <si>
    <t>Moyen de transport pour se rendre à son travail</t>
  </si>
  <si>
    <t xml:space="preserve">15-17 ans </t>
  </si>
  <si>
    <t xml:space="preserve">18-24 ans </t>
  </si>
  <si>
    <t xml:space="preserve">30 ans ou plus </t>
  </si>
  <si>
    <t xml:space="preserve">BAC+2 </t>
  </si>
  <si>
    <t>&gt; BAC+2</t>
  </si>
  <si>
    <t>Scolarisé</t>
  </si>
  <si>
    <t>Sans diplôme</t>
  </si>
  <si>
    <t>CEP</t>
  </si>
  <si>
    <t xml:space="preserve">CAP-BEP </t>
  </si>
  <si>
    <t xml:space="preserve">BAC-BP </t>
  </si>
  <si>
    <t>BEPC</t>
  </si>
  <si>
    <t xml:space="preserve">2-5 ans </t>
  </si>
  <si>
    <t xml:space="preserve">25-29 ans 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</si>
  <si>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</si>
  <si>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Maisons</t>
  </si>
  <si>
    <t>Appartements</t>
  </si>
  <si>
    <t>Statut des occupants</t>
  </si>
  <si>
    <t>Nombre de pièces dans la résidence princ.</t>
  </si>
  <si>
    <t xml:space="preserve">1 pièce </t>
  </si>
  <si>
    <t xml:space="preserve">2 pièces </t>
  </si>
  <si>
    <t xml:space="preserve">3 pièces </t>
  </si>
  <si>
    <t xml:space="preserve">4 pièces </t>
  </si>
  <si>
    <t xml:space="preserve">5 pièces ou plus </t>
  </si>
  <si>
    <t>Propriétaires</t>
  </si>
  <si>
    <t>Locataires</t>
  </si>
  <si>
    <t xml:space="preserve"> Marche à pied</t>
  </si>
  <si>
    <t xml:space="preserve"> Deux roues</t>
  </si>
  <si>
    <t xml:space="preserve"> Voiture, camion</t>
  </si>
  <si>
    <t>Transport en commun</t>
  </si>
  <si>
    <t xml:space="preserve"> Pas de transport</t>
  </si>
  <si>
    <t>Une voiture</t>
  </si>
  <si>
    <t>Deux voitures ou plus</t>
  </si>
  <si>
    <t>Population scolarisée</t>
  </si>
  <si>
    <t>Niveau de diplôme dans la population non scolarisée 15 ans et plus</t>
  </si>
  <si>
    <t xml:space="preserve">Total </t>
  </si>
  <si>
    <t>Français</t>
  </si>
  <si>
    <t xml:space="preserve">Population </t>
  </si>
  <si>
    <t>Totaux</t>
  </si>
  <si>
    <t>Pas de voiture</t>
  </si>
  <si>
    <t>Indépendants</t>
  </si>
  <si>
    <t>Employeurs</t>
  </si>
  <si>
    <t>Aides familiaux</t>
  </si>
  <si>
    <t>Couple sans enfant</t>
  </si>
  <si>
    <t>Chômeurs par sexe et par âge</t>
  </si>
  <si>
    <t>femmes</t>
  </si>
  <si>
    <t>moins de 25 ans</t>
  </si>
  <si>
    <t>50 ans et +</t>
  </si>
  <si>
    <t>25 à moins de 50 ans</t>
  </si>
  <si>
    <t>CEP SES</t>
  </si>
  <si>
    <t>BEPC BEP CAP</t>
  </si>
  <si>
    <t>Bac, BTn, BT, BP</t>
  </si>
  <si>
    <t xml:space="preserve"> Bac+2 et plus</t>
  </si>
  <si>
    <t>Ouvriers qualifiés</t>
  </si>
  <si>
    <t>Employés non qualifiés</t>
  </si>
  <si>
    <t>Employés qualifiés</t>
  </si>
  <si>
    <t>Cadres, techniciens, agents de maitrise</t>
  </si>
  <si>
    <t>Chômeurs selon niveau de qualification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</si>
  <si>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</si>
  <si>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>CMU</t>
  </si>
  <si>
    <t>Population couverte</t>
  </si>
  <si>
    <t>Bénéficiaires de la CMU</t>
  </si>
  <si>
    <t>Bénéficiaires de prestations</t>
  </si>
  <si>
    <t>Nombre d’allocataires percevant une Allocation Logement</t>
  </si>
  <si>
    <t>Nombre d’allocataires percevant l’Allocation Adulte Handicapé</t>
  </si>
  <si>
    <t>Nombre d'établissements</t>
  </si>
  <si>
    <t>Naissances</t>
  </si>
  <si>
    <t>Allocataires dont le revenu est constitué à 100 % de prestations sociales</t>
  </si>
  <si>
    <t>Allocataires dont le revenu est constitué à + de 50 % de prestations sociales</t>
  </si>
  <si>
    <t>Allocataires percevant le Revenu de Solidarité Active</t>
  </si>
  <si>
    <t>Dont Allocation Personnalisée de Logement</t>
  </si>
  <si>
    <t xml:space="preserve"> Artisans, Comma., Chefs entr.</t>
  </si>
  <si>
    <t>Étrangers</t>
  </si>
  <si>
    <t>Manœuvres ou ouvriers spécialisés</t>
  </si>
  <si>
    <t>Entreprises et Établissements</t>
  </si>
  <si>
    <t>Établissements sans salariés</t>
  </si>
  <si>
    <t>Établissement de 1 à 49 salariés</t>
  </si>
  <si>
    <t>Établissements de 50 salariés et +</t>
  </si>
  <si>
    <t>Population évolution</t>
  </si>
  <si>
    <t>Nombre d'allocataires RSA</t>
  </si>
  <si>
    <t>Variation annuelle moyenne de la population en %</t>
  </si>
  <si>
    <t>% de propriétaires</t>
  </si>
  <si>
    <t>% de locataires</t>
  </si>
  <si>
    <t>Structure familiale</t>
  </si>
  <si>
    <t>Population des 15-64 ans par type d'activité</t>
  </si>
  <si>
    <t>Nombre de logements</t>
  </si>
  <si>
    <t>dont logements HLM</t>
  </si>
  <si>
    <t xml:space="preserve">6-10 ans </t>
  </si>
  <si>
    <t>11-14 ans</t>
  </si>
  <si>
    <t>Actifs</t>
  </si>
  <si>
    <t>Chômeurs</t>
  </si>
  <si>
    <t xml:space="preserve">55-64 ans </t>
  </si>
  <si>
    <t xml:space="preserve"> Nombre d'établissements</t>
  </si>
  <si>
    <t xml:space="preserve"> Industries extractives,  énergie, eau, gestion des déchets et dépollution</t>
  </si>
  <si>
    <t xml:space="preserve"> Fabrication de denrées alimentaires, de boissons et  de produits à base de tabac</t>
  </si>
  <si>
    <t xml:space="preserve"> Fabrication d'équipements électriques, électroniques, informatiques ; fabrication de machines</t>
  </si>
  <si>
    <t xml:space="preserve"> Fabrication de matériels de transport</t>
  </si>
  <si>
    <t xml:space="preserve"> Fabrication d'autres produits industriels</t>
  </si>
  <si>
    <t xml:space="preserve"> Construction</t>
  </si>
  <si>
    <t xml:space="preserve"> Commerce ; réparation d'automobiles et de motocycles</t>
  </si>
  <si>
    <t xml:space="preserve"> Transports et entreposage</t>
  </si>
  <si>
    <t xml:space="preserve"> Hébergement et restauration</t>
  </si>
  <si>
    <t xml:space="preserve"> Information et communication</t>
  </si>
  <si>
    <t xml:space="preserve"> Activités financières et d'assurance</t>
  </si>
  <si>
    <t xml:space="preserve"> Activités immobilières</t>
  </si>
  <si>
    <t xml:space="preserve"> Activités scientifiques et techniques ; services administratifs et de soutien</t>
  </si>
  <si>
    <t xml:space="preserve"> Administration publique, enseignement, santé humaine et action sociale</t>
  </si>
  <si>
    <t xml:space="preserve"> Autres activités de services</t>
  </si>
  <si>
    <t xml:space="preserve"> Hypermarché</t>
  </si>
  <si>
    <t xml:space="preserve"> Supermarché</t>
  </si>
  <si>
    <t xml:space="preserve"> Grande surface de bricolage</t>
  </si>
  <si>
    <t xml:space="preserve"> Supérette</t>
  </si>
  <si>
    <t xml:space="preserve"> Epicerie</t>
  </si>
  <si>
    <t xml:space="preserve"> Boulangerie</t>
  </si>
  <si>
    <t xml:space="preserve"> Boucherie charcuterie</t>
  </si>
  <si>
    <t xml:space="preserve"> Produits surgelés</t>
  </si>
  <si>
    <t xml:space="preserve"> Poissonnerie</t>
  </si>
  <si>
    <t xml:space="preserve"> Librairie papeterie journaux</t>
  </si>
  <si>
    <t xml:space="preserve"> Magasin de vêtements</t>
  </si>
  <si>
    <t xml:space="preserve"> Magasin d'équipements du foyer</t>
  </si>
  <si>
    <t xml:space="preserve"> Magasin de chaussures</t>
  </si>
  <si>
    <t xml:space="preserve"> Magasin d'électroménager et de mat. audio-vidéo</t>
  </si>
  <si>
    <t xml:space="preserve"> Magasin de meubles</t>
  </si>
  <si>
    <t xml:space="preserve"> Magasin d'articles de sports et de loisirs</t>
  </si>
  <si>
    <t xml:space="preserve"> Magasin de revêtements murs et sols</t>
  </si>
  <si>
    <t xml:space="preserve"> Droguerie quincaillerie bricolage</t>
  </si>
  <si>
    <t xml:space="preserve"> Parfumerie</t>
  </si>
  <si>
    <t xml:space="preserve"> Horlogerie Bijouterie</t>
  </si>
  <si>
    <t xml:space="preserve"> Fleuriste</t>
  </si>
  <si>
    <t xml:space="preserve"> Magasin d'optique</t>
  </si>
  <si>
    <t xml:space="preserve"> Station service</t>
  </si>
  <si>
    <t>Commerces</t>
  </si>
  <si>
    <t>Médecin omnipraticien</t>
  </si>
  <si>
    <t>Spécialiste en cardiologie</t>
  </si>
  <si>
    <t>Spécialiste en dermatologie vénéréologie</t>
  </si>
  <si>
    <t>Spécialiste en gynécologie médicale</t>
  </si>
  <si>
    <t>Spécialiste en gynécologie obstétrique</t>
  </si>
  <si>
    <t>Spécialiste en gastroentérologie hépatologie</t>
  </si>
  <si>
    <t>Spécialiste en psychiatrie</t>
  </si>
  <si>
    <t>Spécialiste en ophtalmologie</t>
  </si>
  <si>
    <t>Spécialiste en otorhinolaryngologie</t>
  </si>
  <si>
    <t>Spécialiste en pédiatrie</t>
  </si>
  <si>
    <t>Spécialiste en pneumologie</t>
  </si>
  <si>
    <t>Spécialiste en radiodiagnostic et imagerie médicale</t>
  </si>
  <si>
    <t>Spécialiste en stomatologie</t>
  </si>
  <si>
    <t>Chirurgien dentiste</t>
  </si>
  <si>
    <t>Sagefemme</t>
  </si>
  <si>
    <t>Infirmier</t>
  </si>
  <si>
    <t>Masseur kinésithérapeute</t>
  </si>
  <si>
    <t>Orthophoniste</t>
  </si>
  <si>
    <t>Orthoptiste</t>
  </si>
  <si>
    <t>Pédicurepodologue</t>
  </si>
  <si>
    <t>Audio prothésiste</t>
  </si>
  <si>
    <t>Ergothérapeute</t>
  </si>
  <si>
    <t>Police</t>
  </si>
  <si>
    <t>Trésorerie</t>
  </si>
  <si>
    <t>Gendarmerie</t>
  </si>
  <si>
    <t>Courd’appel</t>
  </si>
  <si>
    <t>Tribunald’instance</t>
  </si>
  <si>
    <t>Permanencepôleemploi</t>
  </si>
  <si>
    <t>Maçon</t>
  </si>
  <si>
    <t>Electricien</t>
  </si>
  <si>
    <t>Coiffure</t>
  </si>
  <si>
    <t>Vétérinaire</t>
  </si>
  <si>
    <t>Agencedetravailtemporaire</t>
  </si>
  <si>
    <t>Restaurant</t>
  </si>
  <si>
    <t>Agence immobilière</t>
  </si>
  <si>
    <t>Blanchisserie-Teinturerie</t>
  </si>
  <si>
    <t>Plombier, couvreur,chauffagiste</t>
  </si>
  <si>
    <t>Entreprise générale dubâtiment</t>
  </si>
  <si>
    <t>Tribunal de grande instance</t>
  </si>
  <si>
    <t>Conseil de prud’hommes</t>
  </si>
  <si>
    <t>Agence de proximité</t>
  </si>
  <si>
    <t>Tribunal de commerce</t>
  </si>
  <si>
    <t>Relais pôle emploi</t>
  </si>
  <si>
    <t>Agence de services spécialisés</t>
  </si>
  <si>
    <t>Agence thématique</t>
  </si>
  <si>
    <t>Banque, Caissed'Epargne</t>
  </si>
  <si>
    <t>Pompes funèbres</t>
  </si>
  <si>
    <t>Bureau de poste</t>
  </si>
  <si>
    <t>Relais poste commerçant</t>
  </si>
  <si>
    <t>Agence postale communale</t>
  </si>
  <si>
    <t>Réparation auto et dematériel agricole</t>
  </si>
  <si>
    <t>Contrôle technique automobile</t>
  </si>
  <si>
    <t>Locationauto-utilitaires légers</t>
  </si>
  <si>
    <t>Ecole de conduite</t>
  </si>
  <si>
    <t>Plâtrier peintre</t>
  </si>
  <si>
    <t>Menuisier, charpentier, serrurier</t>
  </si>
  <si>
    <t>Services</t>
  </si>
  <si>
    <t>Déplacements professionnels INSEE 2009</t>
  </si>
  <si>
    <t>Le logement INSEE 2009</t>
  </si>
  <si>
    <t>Scolarité et diplômes INSEE 2009</t>
  </si>
  <si>
    <t>La famille INSEE 2009</t>
  </si>
  <si>
    <t>La population INSEE 2009</t>
  </si>
  <si>
    <t>Chiffres clefs</t>
  </si>
  <si>
    <t>Chômeurs par âge
 en 2009</t>
  </si>
  <si>
    <t>Répartition des établissements par domaines d'activités en 2009</t>
  </si>
  <si>
    <t>Psychomotricien</t>
  </si>
  <si>
    <t>État matrimonial légal des personnes</t>
  </si>
  <si>
    <t>Nb de familles avec enfants de - de 25 ans</t>
  </si>
  <si>
    <t>Population par catégorie socio-professionnelle</t>
  </si>
  <si>
    <t xml:space="preserve"> Chômeurs selon niveau de formation</t>
  </si>
  <si>
    <t>Nombre de voiture par ménage</t>
  </si>
  <si>
    <t>Moins de 2 ans</t>
  </si>
  <si>
    <t>Entre 2-4 ans</t>
  </si>
  <si>
    <t>Entre 5-9 ans</t>
  </si>
  <si>
    <t>Depuis 10 ans ou plus</t>
  </si>
  <si>
    <t>Ancienneté d'emménagement des ménages en 2009</t>
  </si>
  <si>
    <t>Population territoire 2009</t>
  </si>
  <si>
    <t>Surface du territoire (km2)</t>
  </si>
  <si>
    <t>Alco</t>
  </si>
  <si>
    <t>Revenu fiscal moyen par ménage</t>
  </si>
  <si>
    <t>% de chômeurs</t>
  </si>
  <si>
    <t>Activité économique INSEE 2009</t>
  </si>
  <si>
    <t>Activité économique INSEE 2012</t>
  </si>
  <si>
    <t>L'emploi et le chômage INSEE 2009</t>
  </si>
  <si>
    <t>L'emploi et le chômage Pôle Emploi 2011</t>
  </si>
  <si>
    <t>Les données sociales INSEE 2012</t>
  </si>
  <si>
    <t>Médecins</t>
  </si>
  <si>
    <t>% de logement public ordinaire (HLM)</t>
  </si>
  <si>
    <t>Taux national 12 %</t>
  </si>
  <si>
    <t>Taux national 6,4%</t>
  </si>
  <si>
    <t>Taux national 15%</t>
  </si>
  <si>
    <t>MONTPELLIER</t>
  </si>
  <si>
    <t>Hors MONTPELLIER</t>
  </si>
</sst>
</file>

<file path=xl/styles.xml><?xml version="1.0" encoding="utf-8"?>
<styleSheet xmlns="http://schemas.openxmlformats.org/spreadsheetml/2006/main">
  <numFmts count="3">
    <numFmt numFmtId="164" formatCode="#,##0\ _€"/>
    <numFmt numFmtId="165" formatCode="0.0%"/>
    <numFmt numFmtId="166" formatCode="_-* #,##0\ [$€-40C]_-;\-* #,##0\ [$€-40C]_-;_-* &quot;-&quot;??\ [$€-40C]_-;_-@_-"/>
  </numFmts>
  <fonts count="34">
    <font>
      <sz val="11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8"/>
      <color indexed="8"/>
      <name val="Calibri"/>
      <family val="2"/>
    </font>
    <font>
      <sz val="9"/>
      <name val="Calibri"/>
      <family val="2"/>
    </font>
    <font>
      <sz val="8"/>
      <color theme="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vertAlign val="superscript"/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sz val="9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"/>
      <name val="Arial"/>
      <family val="2"/>
    </font>
    <font>
      <sz val="78"/>
      <color theme="1"/>
      <name val="Calibri"/>
      <family val="2"/>
      <scheme val="minor"/>
    </font>
    <font>
      <sz val="7"/>
      <color theme="1"/>
      <name val="Calibri"/>
      <family val="2"/>
    </font>
    <font>
      <b/>
      <sz val="7"/>
      <color theme="1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9" fontId="22" fillId="0" borderId="0" applyFont="0" applyFill="0" applyBorder="0" applyAlignment="0" applyProtection="0"/>
  </cellStyleXfs>
  <cellXfs count="420">
    <xf numFmtId="0" fontId="0" fillId="0" borderId="0" xfId="0"/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3" borderId="0" xfId="0" applyFont="1" applyFill="1" applyAlignment="1">
      <alignment vertical="center"/>
    </xf>
    <xf numFmtId="165" fontId="2" fillId="0" borderId="3" xfId="0" applyNumberFormat="1" applyFont="1" applyFill="1" applyBorder="1" applyAlignment="1">
      <alignment vertical="center"/>
    </xf>
    <xf numFmtId="165" fontId="2" fillId="0" borderId="13" xfId="0" applyNumberFormat="1" applyFont="1" applyFill="1" applyBorder="1" applyAlignment="1">
      <alignment vertical="center"/>
    </xf>
    <xf numFmtId="0" fontId="3" fillId="6" borderId="7" xfId="0" applyFont="1" applyFill="1" applyBorder="1" applyAlignment="1">
      <alignment vertical="center"/>
    </xf>
    <xf numFmtId="0" fontId="3" fillId="6" borderId="5" xfId="0" applyFont="1" applyFill="1" applyBorder="1" applyAlignment="1">
      <alignment vertical="center"/>
    </xf>
    <xf numFmtId="0" fontId="3" fillId="6" borderId="14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6" fillId="5" borderId="10" xfId="0" applyFont="1" applyFill="1" applyBorder="1" applyAlignment="1">
      <alignment vertical="center"/>
    </xf>
    <xf numFmtId="0" fontId="3" fillId="5" borderId="6" xfId="0" applyFont="1" applyFill="1" applyBorder="1" applyAlignment="1">
      <alignment horizontal="left" vertical="center" indent="1"/>
    </xf>
    <xf numFmtId="10" fontId="2" fillId="0" borderId="7" xfId="0" applyNumberFormat="1" applyFont="1" applyBorder="1" applyAlignment="1">
      <alignment vertical="center"/>
    </xf>
    <xf numFmtId="10" fontId="2" fillId="0" borderId="5" xfId="0" applyNumberFormat="1" applyFont="1" applyBorder="1" applyAlignment="1">
      <alignment vertical="center"/>
    </xf>
    <xf numFmtId="0" fontId="3" fillId="5" borderId="8" xfId="0" applyFont="1" applyFill="1" applyBorder="1" applyAlignment="1">
      <alignment horizontal="left" vertical="center" indent="1"/>
    </xf>
    <xf numFmtId="1" fontId="2" fillId="0" borderId="10" xfId="0" applyNumberFormat="1" applyFont="1" applyBorder="1" applyAlignment="1">
      <alignment vertical="center"/>
    </xf>
    <xf numFmtId="9" fontId="2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0" fillId="0" borderId="0" xfId="0" applyFont="1" applyFill="1" applyAlignment="1">
      <alignment vertical="center"/>
    </xf>
    <xf numFmtId="0" fontId="6" fillId="5" borderId="10" xfId="0" applyFont="1" applyFill="1" applyBorder="1" applyAlignment="1">
      <alignment vertical="center" wrapText="1"/>
    </xf>
    <xf numFmtId="0" fontId="5" fillId="3" borderId="0" xfId="0" applyFont="1" applyFill="1" applyAlignment="1">
      <alignment vertical="center"/>
    </xf>
    <xf numFmtId="10" fontId="2" fillId="0" borderId="14" xfId="0" applyNumberFormat="1" applyFont="1" applyBorder="1" applyAlignment="1">
      <alignment vertical="center"/>
    </xf>
    <xf numFmtId="1" fontId="3" fillId="0" borderId="10" xfId="0" applyNumberFormat="1" applyFont="1" applyBorder="1" applyAlignment="1">
      <alignment vertical="center"/>
    </xf>
    <xf numFmtId="0" fontId="3" fillId="3" borderId="0" xfId="0" applyFont="1" applyFill="1" applyBorder="1" applyAlignment="1">
      <alignment horizontal="left" vertical="center" indent="1"/>
    </xf>
    <xf numFmtId="1" fontId="3" fillId="0" borderId="0" xfId="0" applyNumberFormat="1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9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6" borderId="1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13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" fontId="2" fillId="0" borderId="11" xfId="0" applyNumberFormat="1" applyFont="1" applyBorder="1" applyAlignment="1">
      <alignment vertical="center"/>
    </xf>
    <xf numFmtId="0" fontId="3" fillId="6" borderId="12" xfId="0" applyFont="1" applyFill="1" applyBorder="1" applyAlignment="1">
      <alignment vertical="center"/>
    </xf>
    <xf numFmtId="0" fontId="6" fillId="6" borderId="8" xfId="0" applyFont="1" applyFill="1" applyBorder="1" applyAlignment="1">
      <alignment vertical="center"/>
    </xf>
    <xf numFmtId="0" fontId="6" fillId="6" borderId="9" xfId="0" applyFont="1" applyFill="1" applyBorder="1" applyAlignment="1">
      <alignment vertical="center"/>
    </xf>
    <xf numFmtId="1" fontId="4" fillId="0" borderId="13" xfId="0" applyNumberFormat="1" applyFont="1" applyBorder="1" applyAlignment="1">
      <alignment vertical="center"/>
    </xf>
    <xf numFmtId="10" fontId="2" fillId="0" borderId="11" xfId="0" applyNumberFormat="1" applyFont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0" fillId="6" borderId="2" xfId="0" applyFont="1" applyFill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2" fillId="6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10" fontId="2" fillId="0" borderId="3" xfId="0" applyNumberFormat="1" applyFont="1" applyFill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10" fontId="2" fillId="0" borderId="13" xfId="0" applyNumberFormat="1" applyFont="1" applyFill="1" applyBorder="1" applyAlignment="1">
      <alignment vertical="center"/>
    </xf>
    <xf numFmtId="0" fontId="0" fillId="6" borderId="4" xfId="0" applyFont="1" applyFill="1" applyBorder="1" applyAlignment="1">
      <alignment vertical="center"/>
    </xf>
    <xf numFmtId="10" fontId="2" fillId="0" borderId="11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3" fillId="6" borderId="8" xfId="0" applyFont="1" applyFill="1" applyBorder="1" applyAlignment="1">
      <alignment vertical="center"/>
    </xf>
    <xf numFmtId="0" fontId="0" fillId="4" borderId="0" xfId="0" applyFont="1" applyFill="1" applyAlignment="1">
      <alignment vertical="center"/>
    </xf>
    <xf numFmtId="49" fontId="14" fillId="5" borderId="7" xfId="0" applyNumberFormat="1" applyFont="1" applyFill="1" applyBorder="1" applyAlignment="1" applyProtection="1">
      <alignment horizontal="left" vertical="center" indent="1"/>
    </xf>
    <xf numFmtId="49" fontId="14" fillId="5" borderId="5" xfId="0" applyNumberFormat="1" applyFont="1" applyFill="1" applyBorder="1" applyAlignment="1" applyProtection="1">
      <alignment horizontal="left" vertical="center" indent="1"/>
    </xf>
    <xf numFmtId="49" fontId="14" fillId="5" borderId="14" xfId="0" applyNumberFormat="1" applyFont="1" applyFill="1" applyBorder="1" applyAlignment="1" applyProtection="1">
      <alignment horizontal="left" vertical="center" indent="1"/>
    </xf>
    <xf numFmtId="1" fontId="3" fillId="0" borderId="0" xfId="0" applyNumberFormat="1" applyFont="1" applyFill="1" applyBorder="1" applyAlignment="1">
      <alignment vertical="center"/>
    </xf>
    <xf numFmtId="9" fontId="3" fillId="0" borderId="0" xfId="0" applyNumberFormat="1" applyFont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0" fillId="6" borderId="15" xfId="0" applyFont="1" applyFill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3" fillId="0" borderId="0" xfId="0" applyFont="1" applyFill="1" applyAlignment="1">
      <alignment horizontal="left" vertical="top"/>
    </xf>
    <xf numFmtId="10" fontId="2" fillId="0" borderId="9" xfId="0" applyNumberFormat="1" applyFont="1" applyBorder="1" applyAlignment="1">
      <alignment vertical="center"/>
    </xf>
    <xf numFmtId="10" fontId="17" fillId="0" borderId="13" xfId="0" applyNumberFormat="1" applyFont="1" applyBorder="1" applyAlignment="1">
      <alignment vertical="center"/>
    </xf>
    <xf numFmtId="10" fontId="17" fillId="0" borderId="9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 indent="1"/>
    </xf>
    <xf numFmtId="1" fontId="3" fillId="5" borderId="10" xfId="0" applyNumberFormat="1" applyFont="1" applyFill="1" applyBorder="1" applyAlignment="1">
      <alignment horizontal="center" vertical="center"/>
    </xf>
    <xf numFmtId="1" fontId="2" fillId="5" borderId="10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vertical="center"/>
    </xf>
    <xf numFmtId="0" fontId="19" fillId="6" borderId="0" xfId="0" applyFont="1" applyFill="1" applyBorder="1" applyAlignment="1">
      <alignment vertical="center"/>
    </xf>
    <xf numFmtId="0" fontId="17" fillId="6" borderId="6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0" fontId="3" fillId="6" borderId="6" xfId="0" quotePrefix="1" applyFont="1" applyFill="1" applyBorder="1" applyAlignment="1">
      <alignment horizontal="left" vertical="center" indent="1"/>
    </xf>
    <xf numFmtId="0" fontId="3" fillId="6" borderId="12" xfId="0" quotePrefix="1" applyFont="1" applyFill="1" applyBorder="1" applyAlignment="1">
      <alignment horizontal="left" vertical="center" indent="1"/>
    </xf>
    <xf numFmtId="0" fontId="3" fillId="6" borderId="6" xfId="0" applyFont="1" applyFill="1" applyBorder="1" applyAlignment="1">
      <alignment horizontal="left" vertical="center" indent="1"/>
    </xf>
    <xf numFmtId="1" fontId="6" fillId="0" borderId="0" xfId="0" applyNumberFormat="1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vertical="center"/>
    </xf>
    <xf numFmtId="9" fontId="2" fillId="0" borderId="3" xfId="0" applyNumberFormat="1" applyFont="1" applyBorder="1" applyAlignment="1">
      <alignment vertical="center"/>
    </xf>
    <xf numFmtId="9" fontId="2" fillId="0" borderId="13" xfId="0" applyNumberFormat="1" applyFont="1" applyBorder="1" applyAlignment="1">
      <alignment vertical="center"/>
    </xf>
    <xf numFmtId="9" fontId="2" fillId="0" borderId="5" xfId="0" applyNumberFormat="1" applyFont="1" applyBorder="1" applyAlignment="1">
      <alignment vertical="center"/>
    </xf>
    <xf numFmtId="10" fontId="2" fillId="0" borderId="5" xfId="0" applyNumberFormat="1" applyFont="1" applyFill="1" applyBorder="1" applyAlignment="1">
      <alignment vertical="center"/>
    </xf>
    <xf numFmtId="10" fontId="2" fillId="0" borderId="14" xfId="0" applyNumberFormat="1" applyFont="1" applyFill="1" applyBorder="1" applyAlignment="1">
      <alignment vertical="center"/>
    </xf>
    <xf numFmtId="1" fontId="3" fillId="6" borderId="0" xfId="0" applyNumberFormat="1" applyFont="1" applyFill="1" applyBorder="1" applyAlignment="1">
      <alignment vertical="center"/>
    </xf>
    <xf numFmtId="1" fontId="3" fillId="6" borderId="3" xfId="0" applyNumberFormat="1" applyFont="1" applyFill="1" applyBorder="1" applyAlignment="1">
      <alignment vertical="center"/>
    </xf>
    <xf numFmtId="1" fontId="3" fillId="6" borderId="13" xfId="0" applyNumberFormat="1" applyFont="1" applyFill="1" applyBorder="1" applyAlignment="1">
      <alignment vertical="center"/>
    </xf>
    <xf numFmtId="1" fontId="3" fillId="6" borderId="11" xfId="0" applyNumberFormat="1" applyFont="1" applyFill="1" applyBorder="1" applyAlignment="1">
      <alignment vertical="center"/>
    </xf>
    <xf numFmtId="1" fontId="3" fillId="6" borderId="15" xfId="0" applyNumberFormat="1" applyFont="1" applyFill="1" applyBorder="1" applyAlignment="1">
      <alignment vertical="center"/>
    </xf>
    <xf numFmtId="1" fontId="3" fillId="6" borderId="9" xfId="0" applyNumberFormat="1" applyFont="1" applyFill="1" applyBorder="1" applyAlignment="1">
      <alignment vertical="center"/>
    </xf>
    <xf numFmtId="1" fontId="2" fillId="6" borderId="3" xfId="0" applyNumberFormat="1" applyFont="1" applyFill="1" applyBorder="1" applyAlignment="1">
      <alignment vertical="center"/>
    </xf>
    <xf numFmtId="1" fontId="2" fillId="6" borderId="13" xfId="0" applyNumberFormat="1" applyFont="1" applyFill="1" applyBorder="1" applyAlignment="1">
      <alignment vertical="center"/>
    </xf>
    <xf numFmtId="1" fontId="2" fillId="6" borderId="11" xfId="0" applyNumberFormat="1" applyFont="1" applyFill="1" applyBorder="1" applyAlignment="1">
      <alignment vertical="center"/>
    </xf>
    <xf numFmtId="1" fontId="4" fillId="6" borderId="15" xfId="0" applyNumberFormat="1" applyFont="1" applyFill="1" applyBorder="1" applyAlignment="1">
      <alignment vertical="center"/>
    </xf>
    <xf numFmtId="9" fontId="4" fillId="6" borderId="9" xfId="0" applyNumberFormat="1" applyFont="1" applyFill="1" applyBorder="1" applyAlignment="1">
      <alignment vertical="center"/>
    </xf>
    <xf numFmtId="1" fontId="3" fillId="6" borderId="2" xfId="0" applyNumberFormat="1" applyFont="1" applyFill="1" applyBorder="1" applyAlignment="1">
      <alignment vertical="center"/>
    </xf>
    <xf numFmtId="1" fontId="3" fillId="6" borderId="4" xfId="0" applyNumberFormat="1" applyFont="1" applyFill="1" applyBorder="1" applyAlignment="1">
      <alignment vertical="center"/>
    </xf>
    <xf numFmtId="0" fontId="0" fillId="6" borderId="3" xfId="0" applyFont="1" applyFill="1" applyBorder="1" applyAlignment="1">
      <alignment vertical="center"/>
    </xf>
    <xf numFmtId="0" fontId="0" fillId="6" borderId="13" xfId="0" applyFont="1" applyFill="1" applyBorder="1" applyAlignment="1">
      <alignment vertical="center"/>
    </xf>
    <xf numFmtId="0" fontId="3" fillId="6" borderId="12" xfId="0" applyFont="1" applyFill="1" applyBorder="1" applyAlignment="1">
      <alignment horizontal="left" vertical="center" indent="1"/>
    </xf>
    <xf numFmtId="0" fontId="0" fillId="6" borderId="11" xfId="0" applyFont="1" applyFill="1" applyBorder="1" applyAlignment="1">
      <alignment vertical="center"/>
    </xf>
    <xf numFmtId="9" fontId="2" fillId="0" borderId="7" xfId="0" applyNumberFormat="1" applyFont="1" applyFill="1" applyBorder="1" applyAlignment="1">
      <alignment vertical="center"/>
    </xf>
    <xf numFmtId="9" fontId="2" fillId="0" borderId="5" xfId="0" applyNumberFormat="1" applyFont="1" applyFill="1" applyBorder="1" applyAlignment="1">
      <alignment vertical="center"/>
    </xf>
    <xf numFmtId="9" fontId="2" fillId="0" borderId="14" xfId="0" applyNumberFormat="1" applyFont="1" applyFill="1" applyBorder="1" applyAlignment="1">
      <alignment vertical="center"/>
    </xf>
    <xf numFmtId="9" fontId="21" fillId="0" borderId="0" xfId="0" applyNumberFormat="1" applyFont="1" applyFill="1" applyAlignment="1">
      <alignment vertical="center"/>
    </xf>
    <xf numFmtId="0" fontId="0" fillId="6" borderId="10" xfId="0" applyFont="1" applyFill="1" applyBorder="1" applyAlignment="1">
      <alignment vertical="center"/>
    </xf>
    <xf numFmtId="10" fontId="2" fillId="0" borderId="0" xfId="0" applyNumberFormat="1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4" fillId="0" borderId="10" xfId="0" applyFont="1" applyFill="1" applyBorder="1" applyAlignment="1">
      <alignment wrapText="1"/>
    </xf>
    <xf numFmtId="1" fontId="2" fillId="0" borderId="0" xfId="0" applyNumberFormat="1" applyFont="1" applyFill="1" applyBorder="1" applyAlignment="1">
      <alignment horizontal="center" vertical="top"/>
    </xf>
    <xf numFmtId="9" fontId="2" fillId="0" borderId="0" xfId="1" applyFont="1" applyBorder="1" applyAlignment="1">
      <alignment vertical="center"/>
    </xf>
    <xf numFmtId="0" fontId="3" fillId="0" borderId="0" xfId="0" applyFont="1" applyFill="1" applyBorder="1" applyAlignment="1">
      <alignment horizontal="left" vertical="top" wrapText="1"/>
    </xf>
    <xf numFmtId="9" fontId="2" fillId="0" borderId="10" xfId="1" applyNumberFormat="1" applyFont="1" applyBorder="1" applyAlignment="1">
      <alignment vertical="center"/>
    </xf>
    <xf numFmtId="9" fontId="26" fillId="0" borderId="0" xfId="0" applyNumberFormat="1" applyFont="1" applyAlignment="1">
      <alignment vertical="center"/>
    </xf>
    <xf numFmtId="0" fontId="12" fillId="0" borderId="0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10" fillId="0" borderId="4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horizontal="left" vertical="top"/>
    </xf>
    <xf numFmtId="10" fontId="10" fillId="0" borderId="4" xfId="1" applyNumberFormat="1" applyFont="1" applyFill="1" applyBorder="1" applyAlignment="1">
      <alignment vertical="center"/>
    </xf>
    <xf numFmtId="1" fontId="10" fillId="0" borderId="4" xfId="0" applyNumberFormat="1" applyFont="1" applyFill="1" applyBorder="1" applyAlignment="1">
      <alignment vertical="center"/>
    </xf>
    <xf numFmtId="165" fontId="10" fillId="0" borderId="0" xfId="1" applyNumberFormat="1" applyFont="1" applyFill="1" applyBorder="1" applyAlignment="1">
      <alignment vertical="center"/>
    </xf>
    <xf numFmtId="10" fontId="2" fillId="0" borderId="0" xfId="1" applyNumberFormat="1" applyFont="1" applyFill="1" applyBorder="1" applyAlignment="1">
      <alignment vertical="center"/>
    </xf>
    <xf numFmtId="1" fontId="27" fillId="0" borderId="10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14" xfId="0" applyNumberFormat="1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14" xfId="0" applyNumberFormat="1" applyFont="1" applyBorder="1" applyAlignment="1">
      <alignment vertical="center"/>
    </xf>
    <xf numFmtId="3" fontId="2" fillId="0" borderId="13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3" fontId="27" fillId="0" borderId="13" xfId="0" applyNumberFormat="1" applyFont="1" applyBorder="1" applyAlignment="1">
      <alignment vertical="center"/>
    </xf>
    <xf numFmtId="3" fontId="30" fillId="3" borderId="0" xfId="0" applyNumberFormat="1" applyFont="1" applyFill="1" applyBorder="1" applyAlignment="1">
      <alignment vertical="center"/>
    </xf>
    <xf numFmtId="3" fontId="3" fillId="6" borderId="10" xfId="0" applyNumberFormat="1" applyFont="1" applyFill="1" applyBorder="1" applyAlignment="1">
      <alignment vertical="top"/>
    </xf>
    <xf numFmtId="3" fontId="3" fillId="0" borderId="5" xfId="0" applyNumberFormat="1" applyFont="1" applyBorder="1" applyAlignment="1">
      <alignment vertical="top"/>
    </xf>
    <xf numFmtId="3" fontId="3" fillId="0" borderId="13" xfId="0" applyNumberFormat="1" applyFont="1" applyBorder="1" applyAlignment="1">
      <alignment vertical="top"/>
    </xf>
    <xf numFmtId="3" fontId="3" fillId="3" borderId="7" xfId="0" applyNumberFormat="1" applyFont="1" applyFill="1" applyBorder="1" applyAlignment="1">
      <alignment vertical="top"/>
    </xf>
    <xf numFmtId="3" fontId="3" fillId="3" borderId="5" xfId="0" applyNumberFormat="1" applyFont="1" applyFill="1" applyBorder="1" applyAlignment="1">
      <alignment vertical="top"/>
    </xf>
    <xf numFmtId="3" fontId="3" fillId="0" borderId="14" xfId="0" applyNumberFormat="1" applyFont="1" applyBorder="1" applyAlignment="1">
      <alignment vertical="top"/>
    </xf>
    <xf numFmtId="3" fontId="3" fillId="0" borderId="11" xfId="0" applyNumberFormat="1" applyFont="1" applyBorder="1" applyAlignment="1">
      <alignment vertical="top"/>
    </xf>
    <xf numFmtId="3" fontId="3" fillId="3" borderId="14" xfId="0" applyNumberFormat="1" applyFont="1" applyFill="1" applyBorder="1" applyAlignment="1">
      <alignment vertical="top"/>
    </xf>
    <xf numFmtId="3" fontId="2" fillId="0" borderId="5" xfId="0" applyNumberFormat="1" applyFont="1" applyFill="1" applyBorder="1" applyAlignment="1">
      <alignment vertical="center"/>
    </xf>
    <xf numFmtId="3" fontId="2" fillId="0" borderId="14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3" fontId="3" fillId="3" borderId="5" xfId="0" applyNumberFormat="1" applyFont="1" applyFill="1" applyBorder="1" applyAlignment="1">
      <alignment vertical="center"/>
    </xf>
    <xf numFmtId="3" fontId="3" fillId="3" borderId="14" xfId="0" applyNumberFormat="1" applyFont="1" applyFill="1" applyBorder="1" applyAlignment="1">
      <alignment vertical="center"/>
    </xf>
    <xf numFmtId="3" fontId="3" fillId="0" borderId="14" xfId="0" applyNumberFormat="1" applyFont="1" applyFill="1" applyBorder="1" applyAlignment="1">
      <alignment vertical="center"/>
    </xf>
    <xf numFmtId="3" fontId="27" fillId="0" borderId="10" xfId="0" applyNumberFormat="1" applyFont="1" applyBorder="1" applyAlignment="1">
      <alignment vertical="center"/>
    </xf>
    <xf numFmtId="3" fontId="3" fillId="3" borderId="7" xfId="0" applyNumberFormat="1" applyFont="1" applyFill="1" applyBorder="1" applyAlignment="1">
      <alignment vertical="center"/>
    </xf>
    <xf numFmtId="3" fontId="18" fillId="3" borderId="7" xfId="0" applyNumberFormat="1" applyFont="1" applyFill="1" applyBorder="1" applyAlignment="1">
      <alignment vertical="center"/>
    </xf>
    <xf numFmtId="3" fontId="16" fillId="3" borderId="5" xfId="0" applyNumberFormat="1" applyFont="1" applyFill="1" applyBorder="1" applyAlignment="1">
      <alignment vertical="center"/>
    </xf>
    <xf numFmtId="3" fontId="31" fillId="0" borderId="10" xfId="0" applyNumberFormat="1" applyFont="1" applyBorder="1" applyAlignment="1">
      <alignment horizontal="center" vertical="center"/>
    </xf>
    <xf numFmtId="3" fontId="27" fillId="0" borderId="8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vertical="center"/>
    </xf>
    <xf numFmtId="10" fontId="2" fillId="3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1"/>
    </xf>
    <xf numFmtId="0" fontId="3" fillId="5" borderId="7" xfId="0" applyFont="1" applyFill="1" applyBorder="1" applyAlignment="1">
      <alignment horizontal="left" vertical="center" indent="1"/>
    </xf>
    <xf numFmtId="0" fontId="3" fillId="5" borderId="14" xfId="0" applyFont="1" applyFill="1" applyBorder="1" applyAlignment="1">
      <alignment horizontal="left" vertical="center" indent="1"/>
    </xf>
    <xf numFmtId="1" fontId="2" fillId="0" borderId="14" xfId="0" applyNumberFormat="1" applyFont="1" applyBorder="1" applyAlignment="1">
      <alignment vertical="center"/>
    </xf>
    <xf numFmtId="10" fontId="2" fillId="3" borderId="14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9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7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right" vertical="center"/>
    </xf>
    <xf numFmtId="9" fontId="3" fillId="0" borderId="7" xfId="0" applyNumberFormat="1" applyFont="1" applyBorder="1" applyAlignment="1">
      <alignment vertical="center"/>
    </xf>
    <xf numFmtId="9" fontId="3" fillId="0" borderId="5" xfId="0" applyNumberFormat="1" applyFont="1" applyBorder="1" applyAlignment="1">
      <alignment vertical="center"/>
    </xf>
    <xf numFmtId="9" fontId="3" fillId="0" borderId="14" xfId="0" applyNumberFormat="1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2" fillId="5" borderId="10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3" fontId="3" fillId="5" borderId="10" xfId="0" applyNumberFormat="1" applyFont="1" applyFill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3" fontId="3" fillId="0" borderId="5" xfId="0" applyNumberFormat="1" applyFont="1" applyFill="1" applyBorder="1" applyAlignment="1">
      <alignment vertical="top"/>
    </xf>
    <xf numFmtId="3" fontId="3" fillId="0" borderId="14" xfId="0" applyNumberFormat="1" applyFont="1" applyFill="1" applyBorder="1" applyAlignment="1">
      <alignment vertical="top"/>
    </xf>
    <xf numFmtId="3" fontId="4" fillId="0" borderId="10" xfId="0" applyNumberFormat="1" applyFont="1" applyFill="1" applyBorder="1" applyAlignment="1">
      <alignment vertical="center"/>
    </xf>
    <xf numFmtId="3" fontId="3" fillId="0" borderId="10" xfId="0" applyNumberFormat="1" applyFont="1" applyFill="1" applyBorder="1" applyAlignment="1">
      <alignment vertical="top"/>
    </xf>
    <xf numFmtId="1" fontId="3" fillId="0" borderId="10" xfId="0" applyNumberFormat="1" applyFont="1" applyFill="1" applyBorder="1" applyAlignment="1">
      <alignment vertical="center"/>
    </xf>
    <xf numFmtId="9" fontId="2" fillId="0" borderId="10" xfId="0" applyNumberFormat="1" applyFont="1" applyFill="1" applyBorder="1" applyAlignment="1">
      <alignment vertical="center"/>
    </xf>
    <xf numFmtId="0" fontId="3" fillId="6" borderId="10" xfId="0" applyFont="1" applyFill="1" applyBorder="1" applyAlignment="1">
      <alignment vertical="center"/>
    </xf>
    <xf numFmtId="1" fontId="2" fillId="0" borderId="7" xfId="0" applyNumberFormat="1" applyFont="1" applyBorder="1" applyAlignment="1">
      <alignment vertical="center"/>
    </xf>
    <xf numFmtId="3" fontId="2" fillId="6" borderId="10" xfId="0" applyNumberFormat="1" applyFont="1" applyFill="1" applyBorder="1" applyAlignment="1">
      <alignment vertical="center"/>
    </xf>
    <xf numFmtId="10" fontId="26" fillId="0" borderId="0" xfId="0" applyNumberFormat="1" applyFont="1" applyAlignment="1">
      <alignment vertical="center"/>
    </xf>
    <xf numFmtId="0" fontId="4" fillId="6" borderId="6" xfId="0" quotePrefix="1" applyFont="1" applyFill="1" applyBorder="1" applyAlignment="1">
      <alignment horizontal="left" vertical="center"/>
    </xf>
    <xf numFmtId="3" fontId="6" fillId="0" borderId="5" xfId="0" applyNumberFormat="1" applyFont="1" applyBorder="1" applyAlignment="1">
      <alignment vertical="center"/>
    </xf>
    <xf numFmtId="10" fontId="6" fillId="0" borderId="5" xfId="0" applyNumberFormat="1" applyFont="1" applyBorder="1" applyAlignment="1">
      <alignment vertical="center"/>
    </xf>
    <xf numFmtId="3" fontId="32" fillId="0" borderId="5" xfId="0" applyNumberFormat="1" applyFont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9" fontId="0" fillId="0" borderId="10" xfId="0" applyNumberFormat="1" applyFont="1" applyFill="1" applyBorder="1" applyAlignment="1">
      <alignment vertical="center"/>
    </xf>
    <xf numFmtId="0" fontId="0" fillId="9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0" fontId="4" fillId="6" borderId="8" xfId="0" applyFont="1" applyFill="1" applyBorder="1" applyAlignment="1">
      <alignment vertical="center"/>
    </xf>
    <xf numFmtId="0" fontId="4" fillId="6" borderId="15" xfId="0" applyFont="1" applyFill="1" applyBorder="1" applyAlignment="1">
      <alignment vertical="center"/>
    </xf>
    <xf numFmtId="0" fontId="4" fillId="6" borderId="9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4" fillId="6" borderId="8" xfId="0" applyFont="1" applyFill="1" applyBorder="1" applyAlignment="1">
      <alignment horizontal="left" vertical="top"/>
    </xf>
    <xf numFmtId="0" fontId="4" fillId="6" borderId="15" xfId="0" applyFont="1" applyFill="1" applyBorder="1" applyAlignment="1">
      <alignment horizontal="left" vertical="top"/>
    </xf>
    <xf numFmtId="0" fontId="4" fillId="6" borderId="9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6" borderId="6" xfId="0" applyFont="1" applyFill="1" applyBorder="1" applyAlignment="1">
      <alignment vertical="center"/>
    </xf>
    <xf numFmtId="0" fontId="3" fillId="6" borderId="6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vertical="top"/>
    </xf>
    <xf numFmtId="0" fontId="2" fillId="0" borderId="0" xfId="0" applyFont="1" applyAlignment="1">
      <alignment vertical="center"/>
    </xf>
    <xf numFmtId="1" fontId="2" fillId="0" borderId="7" xfId="0" applyNumberFormat="1" applyFont="1" applyFill="1" applyBorder="1" applyAlignment="1">
      <alignment vertical="center"/>
    </xf>
    <xf numFmtId="3" fontId="2" fillId="0" borderId="5" xfId="0" applyNumberFormat="1" applyFont="1" applyFill="1" applyBorder="1" applyAlignment="1">
      <alignment vertical="top"/>
    </xf>
    <xf numFmtId="0" fontId="2" fillId="3" borderId="0" xfId="0" applyFont="1" applyFill="1" applyAlignment="1">
      <alignment vertical="center"/>
    </xf>
    <xf numFmtId="0" fontId="27" fillId="6" borderId="7" xfId="0" applyFont="1" applyFill="1" applyBorder="1" applyAlignment="1">
      <alignment horizontal="center" vertical="center" textRotation="90" wrapText="1"/>
    </xf>
    <xf numFmtId="0" fontId="27" fillId="6" borderId="5" xfId="0" applyFont="1" applyFill="1" applyBorder="1" applyAlignment="1">
      <alignment horizontal="center" vertical="center" textRotation="90" wrapText="1"/>
    </xf>
    <xf numFmtId="0" fontId="27" fillId="6" borderId="3" xfId="0" applyFont="1" applyFill="1" applyBorder="1" applyAlignment="1">
      <alignment horizontal="center" vertical="center" textRotation="90" wrapText="1"/>
    </xf>
    <xf numFmtId="0" fontId="27" fillId="6" borderId="13" xfId="0" applyFont="1" applyFill="1" applyBorder="1" applyAlignment="1">
      <alignment horizontal="center" vertical="center" textRotation="90" wrapText="1"/>
    </xf>
    <xf numFmtId="0" fontId="27" fillId="6" borderId="7" xfId="0" applyFont="1" applyFill="1" applyBorder="1" applyAlignment="1">
      <alignment horizontal="center" vertical="center" textRotation="90"/>
    </xf>
    <xf numFmtId="0" fontId="27" fillId="6" borderId="5" xfId="0" applyFont="1" applyFill="1" applyBorder="1" applyAlignment="1">
      <alignment horizontal="center" vertical="center" textRotation="90"/>
    </xf>
    <xf numFmtId="164" fontId="10" fillId="2" borderId="4" xfId="0" applyNumberFormat="1" applyFont="1" applyFill="1" applyBorder="1" applyAlignment="1">
      <alignment vertical="center"/>
    </xf>
    <xf numFmtId="10" fontId="10" fillId="2" borderId="4" xfId="0" applyNumberFormat="1" applyFont="1" applyFill="1" applyBorder="1" applyAlignment="1">
      <alignment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11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left" vertical="center" wrapText="1"/>
    </xf>
    <xf numFmtId="0" fontId="6" fillId="6" borderId="15" xfId="0" applyFont="1" applyFill="1" applyBorder="1" applyAlignment="1">
      <alignment horizontal="left" vertical="center" wrapText="1"/>
    </xf>
    <xf numFmtId="0" fontId="6" fillId="6" borderId="9" xfId="0" applyFont="1" applyFill="1" applyBorder="1" applyAlignment="1">
      <alignment horizontal="left" vertical="center" wrapText="1"/>
    </xf>
    <xf numFmtId="164" fontId="10" fillId="2" borderId="1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10" fontId="10" fillId="2" borderId="4" xfId="0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1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0" fontId="10" fillId="0" borderId="0" xfId="0" applyNumberFormat="1" applyFont="1" applyFill="1" applyBorder="1" applyAlignment="1">
      <alignment horizontal="right" vertical="center"/>
    </xf>
    <xf numFmtId="0" fontId="3" fillId="6" borderId="6" xfId="0" applyFont="1" applyFill="1" applyBorder="1" applyAlignment="1">
      <alignment vertical="center"/>
    </xf>
    <xf numFmtId="0" fontId="3" fillId="6" borderId="0" xfId="0" applyFont="1" applyFill="1" applyBorder="1" applyAlignment="1">
      <alignment vertical="center"/>
    </xf>
    <xf numFmtId="0" fontId="3" fillId="6" borderId="6" xfId="0" applyFont="1" applyFill="1" applyBorder="1" applyAlignment="1">
      <alignment horizontal="left" vertical="center"/>
    </xf>
    <xf numFmtId="0" fontId="3" fillId="6" borderId="0" xfId="0" applyFont="1" applyFill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 wrapText="1"/>
    </xf>
    <xf numFmtId="0" fontId="7" fillId="0" borderId="16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right" vertical="center" indent="1"/>
    </xf>
    <xf numFmtId="0" fontId="2" fillId="0" borderId="0" xfId="0" applyFont="1" applyFill="1" applyBorder="1" applyAlignment="1">
      <alignment horizontal="center" vertical="center"/>
    </xf>
    <xf numFmtId="0" fontId="10" fillId="2" borderId="4" xfId="0" applyNumberFormat="1" applyFont="1" applyFill="1" applyBorder="1" applyAlignment="1">
      <alignment horizontal="center" vertical="center"/>
    </xf>
    <xf numFmtId="1" fontId="10" fillId="2" borderId="4" xfId="0" applyNumberFormat="1" applyFont="1" applyFill="1" applyBorder="1" applyAlignment="1">
      <alignment vertical="center"/>
    </xf>
    <xf numFmtId="165" fontId="10" fillId="2" borderId="4" xfId="1" applyNumberFormat="1" applyFont="1" applyFill="1" applyBorder="1" applyAlignment="1">
      <alignment horizontal="center" vertical="center"/>
    </xf>
    <xf numFmtId="166" fontId="10" fillId="2" borderId="4" xfId="0" applyNumberFormat="1" applyFont="1" applyFill="1" applyBorder="1" applyAlignment="1">
      <alignment horizontal="center" vertical="center"/>
    </xf>
    <xf numFmtId="9" fontId="10" fillId="2" borderId="4" xfId="0" applyNumberFormat="1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vertical="center" wrapText="1"/>
    </xf>
    <xf numFmtId="0" fontId="4" fillId="6" borderId="7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textRotation="50"/>
    </xf>
    <xf numFmtId="0" fontId="2" fillId="6" borderId="3" xfId="0" applyFont="1" applyFill="1" applyBorder="1" applyAlignment="1">
      <alignment horizontal="center" vertical="center" textRotation="50"/>
    </xf>
    <xf numFmtId="0" fontId="2" fillId="6" borderId="12" xfId="0" applyFont="1" applyFill="1" applyBorder="1" applyAlignment="1">
      <alignment horizontal="center" vertical="center" textRotation="50"/>
    </xf>
    <xf numFmtId="0" fontId="2" fillId="6" borderId="11" xfId="0" applyFont="1" applyFill="1" applyBorder="1" applyAlignment="1">
      <alignment horizontal="center" vertical="center" textRotation="50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3" xfId="0" applyNumberFormat="1" applyFont="1" applyFill="1" applyBorder="1" applyAlignment="1">
      <alignment horizontal="right" vertical="center"/>
    </xf>
    <xf numFmtId="0" fontId="0" fillId="6" borderId="0" xfId="0" applyFont="1" applyFill="1" applyBorder="1" applyAlignment="1">
      <alignment horizontal="left" vertical="center"/>
    </xf>
    <xf numFmtId="0" fontId="3" fillId="6" borderId="12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8" fillId="6" borderId="8" xfId="0" applyFont="1" applyFill="1" applyBorder="1" applyAlignment="1">
      <alignment horizontal="left" vertical="center" wrapText="1"/>
    </xf>
    <xf numFmtId="0" fontId="28" fillId="6" borderId="15" xfId="0" applyFont="1" applyFill="1" applyBorder="1" applyAlignment="1">
      <alignment horizontal="left" vertical="center" wrapText="1"/>
    </xf>
    <xf numFmtId="0" fontId="28" fillId="6" borderId="9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vertical="center" wrapText="1"/>
    </xf>
    <xf numFmtId="0" fontId="3" fillId="6" borderId="0" xfId="0" applyFont="1" applyFill="1" applyBorder="1" applyAlignment="1">
      <alignment vertical="center" wrapText="1"/>
    </xf>
    <xf numFmtId="3" fontId="2" fillId="0" borderId="6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right" vertical="center"/>
    </xf>
    <xf numFmtId="3" fontId="2" fillId="0" borderId="13" xfId="0" applyNumberFormat="1" applyFont="1" applyFill="1" applyBorder="1" applyAlignment="1">
      <alignment horizontal="right" vertical="center"/>
    </xf>
    <xf numFmtId="3" fontId="2" fillId="0" borderId="12" xfId="0" applyNumberFormat="1" applyFont="1" applyBorder="1" applyAlignment="1">
      <alignment horizontal="right" vertical="center"/>
    </xf>
    <xf numFmtId="3" fontId="2" fillId="0" borderId="11" xfId="0" applyNumberFormat="1" applyFont="1" applyBorder="1" applyAlignment="1">
      <alignment horizontal="right" vertical="center"/>
    </xf>
    <xf numFmtId="0" fontId="4" fillId="6" borderId="1" xfId="0" applyFont="1" applyFill="1" applyBorder="1" applyAlignment="1">
      <alignment horizontal="left" vertical="center" wrapText="1"/>
    </xf>
    <xf numFmtId="0" fontId="4" fillId="6" borderId="12" xfId="0" applyFont="1" applyFill="1" applyBorder="1" applyAlignment="1">
      <alignment horizontal="left" vertical="center" wrapText="1"/>
    </xf>
    <xf numFmtId="0" fontId="27" fillId="6" borderId="14" xfId="0" applyFont="1" applyFill="1" applyBorder="1" applyAlignment="1">
      <alignment horizontal="center" vertical="center" textRotation="90" wrapText="1"/>
    </xf>
    <xf numFmtId="0" fontId="27" fillId="6" borderId="11" xfId="0" applyFont="1" applyFill="1" applyBorder="1" applyAlignment="1">
      <alignment horizontal="center" vertical="center" textRotation="90" wrapText="1"/>
    </xf>
    <xf numFmtId="0" fontId="4" fillId="6" borderId="8" xfId="0" applyFont="1" applyFill="1" applyBorder="1" applyAlignment="1">
      <alignment vertical="center" wrapText="1"/>
    </xf>
    <xf numFmtId="0" fontId="4" fillId="6" borderId="15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vertical="center"/>
    </xf>
    <xf numFmtId="0" fontId="2" fillId="6" borderId="7" xfId="0" applyFont="1" applyFill="1" applyBorder="1" applyAlignment="1">
      <alignment horizontal="center" vertical="center" textRotation="43"/>
    </xf>
    <xf numFmtId="0" fontId="2" fillId="6" borderId="5" xfId="0" applyFont="1" applyFill="1" applyBorder="1" applyAlignment="1">
      <alignment horizontal="center" vertical="center" textRotation="43"/>
    </xf>
    <xf numFmtId="0" fontId="2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textRotation="43"/>
    </xf>
    <xf numFmtId="0" fontId="4" fillId="0" borderId="0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4" fillId="5" borderId="8" xfId="0" applyFont="1" applyFill="1" applyBorder="1" applyAlignment="1">
      <alignment horizontal="left" vertical="center"/>
    </xf>
    <xf numFmtId="0" fontId="4" fillId="5" borderId="9" xfId="0" applyFont="1" applyFill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4" fillId="6" borderId="15" xfId="0" applyFont="1" applyFill="1" applyBorder="1" applyAlignment="1">
      <alignment horizontal="left" vertical="center"/>
    </xf>
    <xf numFmtId="0" fontId="4" fillId="6" borderId="9" xfId="0" applyFont="1" applyFill="1" applyBorder="1" applyAlignment="1">
      <alignment horizontal="left" vertical="center"/>
    </xf>
    <xf numFmtId="0" fontId="23" fillId="6" borderId="1" xfId="0" applyFont="1" applyFill="1" applyBorder="1" applyAlignment="1">
      <alignment horizontal="left" vertical="top" wrapText="1"/>
    </xf>
    <xf numFmtId="0" fontId="23" fillId="6" borderId="2" xfId="0" applyFont="1" applyFill="1" applyBorder="1" applyAlignment="1">
      <alignment horizontal="left" vertical="top" wrapText="1"/>
    </xf>
    <xf numFmtId="0" fontId="23" fillId="6" borderId="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3" fillId="6" borderId="1" xfId="0" applyFont="1" applyFill="1" applyBorder="1" applyAlignment="1">
      <alignment horizontal="left" vertical="center" wrapText="1"/>
    </xf>
    <xf numFmtId="0" fontId="23" fillId="6" borderId="2" xfId="0" applyFont="1" applyFill="1" applyBorder="1" applyAlignment="1">
      <alignment horizontal="left" vertical="center" wrapText="1"/>
    </xf>
    <xf numFmtId="0" fontId="23" fillId="6" borderId="3" xfId="0" applyFont="1" applyFill="1" applyBorder="1" applyAlignment="1">
      <alignment horizontal="left" vertical="center" wrapText="1"/>
    </xf>
    <xf numFmtId="0" fontId="23" fillId="6" borderId="12" xfId="0" applyFont="1" applyFill="1" applyBorder="1" applyAlignment="1">
      <alignment horizontal="left" vertical="center" wrapText="1"/>
    </xf>
    <xf numFmtId="0" fontId="23" fillId="6" borderId="4" xfId="0" applyFont="1" applyFill="1" applyBorder="1" applyAlignment="1">
      <alignment horizontal="left" vertical="center" wrapText="1"/>
    </xf>
    <xf numFmtId="0" fontId="23" fillId="6" borderId="11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textRotation="90" wrapText="1"/>
    </xf>
    <xf numFmtId="0" fontId="2" fillId="6" borderId="5" xfId="0" applyFont="1" applyFill="1" applyBorder="1" applyAlignment="1">
      <alignment horizontal="center" vertical="center" textRotation="90" wrapText="1"/>
    </xf>
    <xf numFmtId="0" fontId="2" fillId="6" borderId="14" xfId="0" applyFont="1" applyFill="1" applyBorder="1" applyAlignment="1">
      <alignment horizontal="center" vertical="center" textRotation="90" wrapText="1"/>
    </xf>
    <xf numFmtId="0" fontId="4" fillId="6" borderId="8" xfId="0" applyFont="1" applyFill="1" applyBorder="1" applyAlignment="1">
      <alignment vertical="center"/>
    </xf>
    <xf numFmtId="0" fontId="4" fillId="6" borderId="15" xfId="0" applyFont="1" applyFill="1" applyBorder="1" applyAlignment="1">
      <alignment vertical="center"/>
    </xf>
    <xf numFmtId="0" fontId="4" fillId="6" borderId="9" xfId="0" applyFont="1" applyFill="1" applyBorder="1" applyAlignment="1">
      <alignment vertical="center"/>
    </xf>
    <xf numFmtId="0" fontId="19" fillId="6" borderId="8" xfId="0" applyFont="1" applyFill="1" applyBorder="1" applyAlignment="1">
      <alignment vertical="center"/>
    </xf>
    <xf numFmtId="0" fontId="19" fillId="6" borderId="15" xfId="0" applyFont="1" applyFill="1" applyBorder="1" applyAlignment="1">
      <alignment vertical="center"/>
    </xf>
    <xf numFmtId="0" fontId="19" fillId="6" borderId="9" xfId="0" applyFont="1" applyFill="1" applyBorder="1" applyAlignment="1">
      <alignment vertical="center"/>
    </xf>
    <xf numFmtId="49" fontId="15" fillId="6" borderId="6" xfId="0" applyNumberFormat="1" applyFont="1" applyFill="1" applyBorder="1" applyAlignment="1">
      <alignment horizontal="left" vertical="center" wrapText="1"/>
    </xf>
    <xf numFmtId="49" fontId="15" fillId="6" borderId="0" xfId="0" applyNumberFormat="1" applyFont="1" applyFill="1" applyBorder="1" applyAlignment="1">
      <alignment horizontal="left" vertical="center" wrapText="1"/>
    </xf>
    <xf numFmtId="49" fontId="15" fillId="6" borderId="13" xfId="0" applyNumberFormat="1" applyFont="1" applyFill="1" applyBorder="1" applyAlignment="1">
      <alignment horizontal="left" vertical="center" wrapText="1"/>
    </xf>
    <xf numFmtId="49" fontId="15" fillId="6" borderId="12" xfId="0" applyNumberFormat="1" applyFont="1" applyFill="1" applyBorder="1" applyAlignment="1">
      <alignment horizontal="left" vertical="center" wrapText="1"/>
    </xf>
    <xf numFmtId="49" fontId="15" fillId="6" borderId="4" xfId="0" applyNumberFormat="1" applyFont="1" applyFill="1" applyBorder="1" applyAlignment="1">
      <alignment horizontal="left" vertical="center" wrapText="1"/>
    </xf>
    <xf numFmtId="49" fontId="15" fillId="6" borderId="11" xfId="0" applyNumberFormat="1" applyFont="1" applyFill="1" applyBorder="1" applyAlignment="1">
      <alignment horizontal="left" vertical="center" wrapText="1"/>
    </xf>
    <xf numFmtId="49" fontId="15" fillId="6" borderId="8" xfId="0" applyNumberFormat="1" applyFont="1" applyFill="1" applyBorder="1" applyAlignment="1">
      <alignment horizontal="left" vertical="center" wrapText="1"/>
    </xf>
    <xf numFmtId="49" fontId="15" fillId="6" borderId="15" xfId="0" applyNumberFormat="1" applyFont="1" applyFill="1" applyBorder="1" applyAlignment="1">
      <alignment horizontal="left" vertical="center" wrapText="1"/>
    </xf>
    <xf numFmtId="49" fontId="15" fillId="6" borderId="9" xfId="0" applyNumberFormat="1" applyFont="1" applyFill="1" applyBorder="1" applyAlignment="1">
      <alignment horizontal="left" vertical="center" wrapText="1"/>
    </xf>
    <xf numFmtId="0" fontId="23" fillId="6" borderId="6" xfId="0" applyFont="1" applyFill="1" applyBorder="1" applyAlignment="1">
      <alignment horizontal="left" vertical="top" wrapText="1"/>
    </xf>
    <xf numFmtId="0" fontId="23" fillId="6" borderId="0" xfId="0" applyFont="1" applyFill="1" applyBorder="1" applyAlignment="1">
      <alignment horizontal="left" vertical="top" wrapText="1"/>
    </xf>
    <xf numFmtId="0" fontId="23" fillId="6" borderId="13" xfId="0" applyFont="1" applyFill="1" applyBorder="1" applyAlignment="1">
      <alignment horizontal="left" vertical="top" wrapText="1"/>
    </xf>
    <xf numFmtId="0" fontId="29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6" borderId="12" xfId="0" applyFont="1" applyFill="1" applyBorder="1" applyAlignment="1">
      <alignment horizontal="left" vertical="top" wrapText="1"/>
    </xf>
    <xf numFmtId="0" fontId="23" fillId="6" borderId="4" xfId="0" applyFont="1" applyFill="1" applyBorder="1" applyAlignment="1">
      <alignment horizontal="left" vertical="top" wrapText="1"/>
    </xf>
    <xf numFmtId="0" fontId="23" fillId="6" borderId="11" xfId="0" applyFont="1" applyFill="1" applyBorder="1" applyAlignment="1">
      <alignment horizontal="left" vertical="top" wrapText="1"/>
    </xf>
    <xf numFmtId="0" fontId="4" fillId="6" borderId="8" xfId="0" applyFont="1" applyFill="1" applyBorder="1" applyAlignment="1">
      <alignment horizontal="left" vertical="top"/>
    </xf>
    <xf numFmtId="0" fontId="4" fillId="6" borderId="15" xfId="0" applyFont="1" applyFill="1" applyBorder="1" applyAlignment="1">
      <alignment horizontal="left" vertical="top"/>
    </xf>
    <xf numFmtId="0" fontId="4" fillId="6" borderId="9" xfId="0" applyFont="1" applyFill="1" applyBorder="1" applyAlignment="1">
      <alignment horizontal="left" vertical="top"/>
    </xf>
    <xf numFmtId="0" fontId="33" fillId="6" borderId="8" xfId="0" applyFont="1" applyFill="1" applyBorder="1" applyAlignment="1">
      <alignment vertical="top" wrapText="1"/>
    </xf>
    <xf numFmtId="0" fontId="33" fillId="6" borderId="15" xfId="0" applyFont="1" applyFill="1" applyBorder="1" applyAlignment="1">
      <alignment vertical="top" wrapText="1"/>
    </xf>
    <xf numFmtId="0" fontId="33" fillId="6" borderId="9" xfId="0" applyFont="1" applyFill="1" applyBorder="1" applyAlignment="1">
      <alignment vertical="top" wrapText="1"/>
    </xf>
    <xf numFmtId="0" fontId="33" fillId="6" borderId="8" xfId="0" applyFont="1" applyFill="1" applyBorder="1" applyAlignment="1">
      <alignment horizontal="left" vertical="top" wrapText="1"/>
    </xf>
    <xf numFmtId="0" fontId="33" fillId="6" borderId="15" xfId="0" applyFont="1" applyFill="1" applyBorder="1" applyAlignment="1">
      <alignment horizontal="left" vertical="top" wrapText="1"/>
    </xf>
    <xf numFmtId="0" fontId="33" fillId="6" borderId="9" xfId="0" applyFont="1" applyFill="1" applyBorder="1" applyAlignment="1">
      <alignment horizontal="left" vertical="top" wrapText="1"/>
    </xf>
    <xf numFmtId="0" fontId="25" fillId="6" borderId="8" xfId="0" applyFont="1" applyFill="1" applyBorder="1" applyAlignment="1">
      <alignment vertical="center" wrapText="1"/>
    </xf>
    <xf numFmtId="0" fontId="25" fillId="6" borderId="15" xfId="0" applyFont="1" applyFill="1" applyBorder="1" applyAlignment="1">
      <alignment vertical="center" wrapText="1"/>
    </xf>
    <xf numFmtId="0" fontId="25" fillId="6" borderId="9" xfId="0" applyFont="1" applyFill="1" applyBorder="1" applyAlignment="1">
      <alignment vertical="center" wrapText="1"/>
    </xf>
    <xf numFmtId="0" fontId="25" fillId="6" borderId="8" xfId="0" applyFont="1" applyFill="1" applyBorder="1" applyAlignment="1">
      <alignment vertical="top" wrapText="1"/>
    </xf>
    <xf numFmtId="0" fontId="25" fillId="6" borderId="15" xfId="0" applyFont="1" applyFill="1" applyBorder="1" applyAlignment="1">
      <alignment vertical="top" wrapText="1"/>
    </xf>
    <xf numFmtId="0" fontId="25" fillId="6" borderId="9" xfId="0" applyFont="1" applyFill="1" applyBorder="1" applyAlignment="1">
      <alignment vertical="top" wrapText="1"/>
    </xf>
    <xf numFmtId="0" fontId="23" fillId="0" borderId="1" xfId="0" applyFont="1" applyFill="1" applyBorder="1" applyAlignment="1">
      <alignment horizontal="left" wrapText="1"/>
    </xf>
    <xf numFmtId="0" fontId="23" fillId="0" borderId="2" xfId="0" applyFont="1" applyFill="1" applyBorder="1" applyAlignment="1">
      <alignment horizontal="left" wrapText="1"/>
    </xf>
    <xf numFmtId="0" fontId="23" fillId="0" borderId="3" xfId="0" applyFont="1" applyFill="1" applyBorder="1" applyAlignment="1">
      <alignment horizontal="left" wrapText="1"/>
    </xf>
    <xf numFmtId="0" fontId="23" fillId="0" borderId="6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 wrapText="1"/>
    </xf>
    <xf numFmtId="0" fontId="23" fillId="0" borderId="1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13" xfId="0" applyFont="1" applyFill="1" applyBorder="1" applyAlignment="1">
      <alignment horizontal="left" vertical="top" wrapText="1"/>
    </xf>
    <xf numFmtId="0" fontId="24" fillId="0" borderId="12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center"/>
    </xf>
    <xf numFmtId="0" fontId="5" fillId="5" borderId="8" xfId="0" applyFont="1" applyFill="1" applyBorder="1" applyAlignment="1">
      <alignment horizontal="left" vertical="center"/>
    </xf>
    <xf numFmtId="0" fontId="5" fillId="5" borderId="9" xfId="0" applyFont="1" applyFill="1" applyBorder="1" applyAlignment="1">
      <alignment horizontal="left" vertical="center"/>
    </xf>
    <xf numFmtId="0" fontId="5" fillId="5" borderId="15" xfId="0" applyFont="1" applyFill="1" applyBorder="1" applyAlignment="1">
      <alignment horizontal="left" vertical="center"/>
    </xf>
    <xf numFmtId="0" fontId="5" fillId="7" borderId="8" xfId="0" applyFont="1" applyFill="1" applyBorder="1"/>
    <xf numFmtId="0" fontId="5" fillId="7" borderId="15" xfId="0" applyFont="1" applyFill="1" applyBorder="1"/>
    <xf numFmtId="0" fontId="5" fillId="7" borderId="9" xfId="0" applyFont="1" applyFill="1" applyBorder="1"/>
    <xf numFmtId="0" fontId="6" fillId="6" borderId="8" xfId="0" applyFont="1" applyFill="1" applyBorder="1" applyAlignment="1">
      <alignment horizontal="left" vertical="center"/>
    </xf>
    <xf numFmtId="0" fontId="6" fillId="6" borderId="15" xfId="0" applyFont="1" applyFill="1" applyBorder="1" applyAlignment="1">
      <alignment horizontal="left" vertical="center"/>
    </xf>
    <xf numFmtId="10" fontId="2" fillId="0" borderId="10" xfId="0" applyNumberFormat="1" applyFont="1" applyFill="1" applyBorder="1" applyAlignment="1">
      <alignment vertical="center"/>
    </xf>
    <xf numFmtId="0" fontId="2" fillId="0" borderId="8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Fill="1" applyBorder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0" fillId="0" borderId="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10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horizontal="left"/>
    </xf>
    <xf numFmtId="0" fontId="2" fillId="8" borderId="10" xfId="0" applyFont="1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'Quartier Alco'!$B$42:$C$42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'Quartier Alco'!$A$43:$A$48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'Quartier Alco'!$B$43:$B$48</c:f>
              <c:numCache>
                <c:formatCode>#,##0</c:formatCode>
                <c:ptCount val="6"/>
                <c:pt idx="0">
                  <c:v>1869.7741549999998</c:v>
                </c:pt>
                <c:pt idx="1">
                  <c:v>3108.091371</c:v>
                </c:pt>
                <c:pt idx="2">
                  <c:v>2152.077272</c:v>
                </c:pt>
                <c:pt idx="3">
                  <c:v>1411.8995369999998</c:v>
                </c:pt>
                <c:pt idx="4">
                  <c:v>887.38861999999995</c:v>
                </c:pt>
                <c:pt idx="5">
                  <c:v>492.45466799999997</c:v>
                </c:pt>
              </c:numCache>
            </c:numRef>
          </c:val>
        </c:ser>
        <c:ser>
          <c:idx val="2"/>
          <c:order val="1"/>
          <c:tx>
            <c:strRef>
              <c:f>'Quartier Alco'!$D$42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'Quartier Alco'!$A$43:$A$48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'Quartier Alco'!$D$43:$D$48</c:f>
              <c:numCache>
                <c:formatCode>#,##0</c:formatCode>
                <c:ptCount val="6"/>
                <c:pt idx="0">
                  <c:v>1968.00449</c:v>
                </c:pt>
                <c:pt idx="1">
                  <c:v>3333.2435689999998</c:v>
                </c:pt>
                <c:pt idx="2">
                  <c:v>2062.0793569999996</c:v>
                </c:pt>
                <c:pt idx="3">
                  <c:v>1815.983835</c:v>
                </c:pt>
                <c:pt idx="4">
                  <c:v>1082.999102</c:v>
                </c:pt>
                <c:pt idx="5">
                  <c:v>983.28001900000004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'Quartier Alco'!$G$43:$G$48</c:f>
              <c:numCache>
                <c:formatCode>0.00%</c:formatCode>
                <c:ptCount val="6"/>
                <c:pt idx="0">
                  <c:v>0.18130715761000785</c:v>
                </c:pt>
                <c:pt idx="1">
                  <c:v>0.30430627642033542</c:v>
                </c:pt>
                <c:pt idx="2">
                  <c:v>0.1990882827811874</c:v>
                </c:pt>
                <c:pt idx="3">
                  <c:v>0.15249403715255899</c:v>
                </c:pt>
                <c:pt idx="4">
                  <c:v>9.3086504019951971E-2</c:v>
                </c:pt>
                <c:pt idx="5">
                  <c:v>6.9717742015958456E-2</c:v>
                </c:pt>
              </c:numCache>
            </c:numRef>
          </c:val>
        </c:ser>
        <c:dLbls>
          <c:showVal val="1"/>
        </c:dLbls>
        <c:gapWidth val="55"/>
        <c:overlap val="100"/>
        <c:axId val="90168320"/>
        <c:axId val="93135616"/>
      </c:barChart>
      <c:catAx>
        <c:axId val="90168320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3135616"/>
        <c:crosses val="autoZero"/>
        <c:auto val="1"/>
        <c:lblAlgn val="ctr"/>
        <c:lblOffset val="100"/>
      </c:catAx>
      <c:valAx>
        <c:axId val="93135616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90168320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'Quartier Alco'!$A$240:$A$244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'Quartier Alco'!$C$240:$C$244</c:f>
              <c:numCache>
                <c:formatCode>0%</c:formatCode>
                <c:ptCount val="5"/>
                <c:pt idx="0">
                  <c:v>0.18547701419938725</c:v>
                </c:pt>
                <c:pt idx="1">
                  <c:v>0.23671286315525958</c:v>
                </c:pt>
                <c:pt idx="2">
                  <c:v>0.22819184152888683</c:v>
                </c:pt>
                <c:pt idx="3">
                  <c:v>0.22105089717223039</c:v>
                </c:pt>
                <c:pt idx="4">
                  <c:v>0.12856738394423586</c:v>
                </c:pt>
              </c:numCache>
            </c:numRef>
          </c:val>
        </c:ser>
        <c:dLbls/>
        <c:gapWidth val="50"/>
        <c:axId val="95131520"/>
        <c:axId val="95133056"/>
      </c:barChart>
      <c:catAx>
        <c:axId val="95131520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5133056"/>
        <c:crosses val="autoZero"/>
        <c:auto val="1"/>
        <c:lblAlgn val="ctr"/>
        <c:lblOffset val="100"/>
      </c:catAx>
      <c:valAx>
        <c:axId val="95133056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5131520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'Quartier Alco'!$H$282:$L$284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'Quartier Alco'!$N$282:$N$284</c:f>
              <c:numCache>
                <c:formatCode>0.00%</c:formatCode>
                <c:ptCount val="3"/>
                <c:pt idx="0">
                  <c:v>0.2378225915200918</c:v>
                </c:pt>
                <c:pt idx="1">
                  <c:v>0.5779150203209048</c:v>
                </c:pt>
                <c:pt idx="2">
                  <c:v>0.18454036111225294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'Quartier Alco'!$A$168:$B$173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'Quartier Alco'!$C$168:$C$173</c:f>
              <c:numCache>
                <c:formatCode>#,##0</c:formatCode>
                <c:ptCount val="6"/>
                <c:pt idx="0">
                  <c:v>263</c:v>
                </c:pt>
                <c:pt idx="1">
                  <c:v>263</c:v>
                </c:pt>
                <c:pt idx="2">
                  <c:v>1113</c:v>
                </c:pt>
                <c:pt idx="3">
                  <c:v>719</c:v>
                </c:pt>
                <c:pt idx="4">
                  <c:v>235</c:v>
                </c:pt>
                <c:pt idx="5">
                  <c:v>143</c:v>
                </c:pt>
              </c:numCache>
            </c:numRef>
          </c:val>
        </c:ser>
        <c:dLbls/>
        <c:gapWidth val="50"/>
        <c:axId val="95340800"/>
        <c:axId val="95424512"/>
      </c:barChart>
      <c:catAx>
        <c:axId val="95340800"/>
        <c:scaling>
          <c:orientation val="minMax"/>
        </c:scaling>
        <c:axPos val="b"/>
        <c:majorGridlines/>
        <c:tickLblPos val="nextTo"/>
        <c:crossAx val="95424512"/>
        <c:crosses val="autoZero"/>
        <c:auto val="1"/>
        <c:lblAlgn val="ctr"/>
        <c:lblOffset val="100"/>
      </c:catAx>
      <c:valAx>
        <c:axId val="95424512"/>
        <c:scaling>
          <c:orientation val="minMax"/>
        </c:scaling>
        <c:axPos val="l"/>
        <c:majorGridlines/>
        <c:numFmt formatCode="#,##0" sourceLinked="1"/>
        <c:tickLblPos val="nextTo"/>
        <c:crossAx val="95340800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'Quartier Alco'!$A$179:$A$183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'Quartier Alco'!$C$179:$C$183</c:f>
              <c:numCache>
                <c:formatCode>#,##0</c:formatCode>
                <c:ptCount val="5"/>
                <c:pt idx="0">
                  <c:v>495</c:v>
                </c:pt>
                <c:pt idx="1">
                  <c:v>235</c:v>
                </c:pt>
                <c:pt idx="2">
                  <c:v>726</c:v>
                </c:pt>
                <c:pt idx="3">
                  <c:v>564</c:v>
                </c:pt>
                <c:pt idx="4">
                  <c:v>713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'Quartier Alco'!$A$186:$A$190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'Quartier Alco'!$D$186:$D$190</c:f>
              <c:numCache>
                <c:formatCode>#,##0</c:formatCode>
                <c:ptCount val="5"/>
                <c:pt idx="0">
                  <c:v>287</c:v>
                </c:pt>
                <c:pt idx="1">
                  <c:v>444</c:v>
                </c:pt>
                <c:pt idx="2">
                  <c:v>610</c:v>
                </c:pt>
                <c:pt idx="3">
                  <c:v>1024</c:v>
                </c:pt>
                <c:pt idx="4">
                  <c:v>352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 </a:t>
            </a:r>
            <a:r>
              <a:rPr lang="en-US" baseline="30000"/>
              <a:t>(1)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'Quartier Alco'!$L$236:$M$236</c:f>
              <c:numCache>
                <c:formatCode>0%</c:formatCode>
                <c:ptCount val="2"/>
                <c:pt idx="0">
                  <c:v>0.19997554967070647</c:v>
                </c:pt>
                <c:pt idx="1">
                  <c:v>0.80002445032929348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'Quartier Alco'!$A$216:$A$220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'Quartier Alco'!$B$216:$B$220</c:f>
              <c:numCache>
                <c:formatCode>#,##0</c:formatCode>
                <c:ptCount val="5"/>
                <c:pt idx="0">
                  <c:v>378</c:v>
                </c:pt>
                <c:pt idx="1">
                  <c:v>397</c:v>
                </c:pt>
                <c:pt idx="2">
                  <c:v>387</c:v>
                </c:pt>
                <c:pt idx="3">
                  <c:v>389</c:v>
                </c:pt>
                <c:pt idx="4">
                  <c:v>374</c:v>
                </c:pt>
              </c:numCache>
            </c:numRef>
          </c:val>
        </c:ser>
        <c:dLbls/>
        <c:marker val="1"/>
        <c:axId val="124164736"/>
        <c:axId val="124170624"/>
      </c:lineChart>
      <c:catAx>
        <c:axId val="12416473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24170624"/>
        <c:crosses val="autoZero"/>
        <c:auto val="1"/>
        <c:lblAlgn val="ctr"/>
        <c:lblOffset val="100"/>
      </c:catAx>
      <c:valAx>
        <c:axId val="124170624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24164736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'Quartier Alco'!$F$311:$F$313</c:f>
              <c:strCache>
                <c:ptCount val="1"/>
                <c:pt idx="0">
                  <c:v>617 170 3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'Quartier Alco'!$A$311:$E$313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'Quartier Alco'!$F$311:$F$313</c:f>
              <c:numCache>
                <c:formatCode>#,##0</c:formatCode>
                <c:ptCount val="3"/>
                <c:pt idx="0">
                  <c:v>617</c:v>
                </c:pt>
                <c:pt idx="1">
                  <c:v>170</c:v>
                </c:pt>
                <c:pt idx="2">
                  <c:v>3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'Quartier Alco'!$D$212:$E$212</c:f>
              <c:numCache>
                <c:formatCode>0%</c:formatCode>
                <c:ptCount val="2"/>
                <c:pt idx="0">
                  <c:v>0.20867319992958161</c:v>
                </c:pt>
                <c:pt idx="1">
                  <c:v>0.79132680007041833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'Quartier Alco'!$D$149:$E$149</c:f>
              <c:numCache>
                <c:formatCode>0.00%</c:formatCode>
                <c:ptCount val="2"/>
                <c:pt idx="0" formatCode="0%">
                  <c:v>0.23561399043049255</c:v>
                </c:pt>
                <c:pt idx="1">
                  <c:v>0.76438600956950742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'Quartier Alco'!$B$51:$C$51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'Quartier Alco'!$A$52:$A$59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'Quartier Alco'!$B$52:$B$59</c:f>
              <c:numCache>
                <c:formatCode>#,##0</c:formatCode>
                <c:ptCount val="8"/>
                <c:pt idx="0">
                  <c:v>8.2591199999999994</c:v>
                </c:pt>
                <c:pt idx="1">
                  <c:v>306.14380400000005</c:v>
                </c:pt>
                <c:pt idx="2">
                  <c:v>883.20335299999988</c:v>
                </c:pt>
                <c:pt idx="3">
                  <c:v>1073.7288120000003</c:v>
                </c:pt>
                <c:pt idx="4">
                  <c:v>816.52333899999996</c:v>
                </c:pt>
                <c:pt idx="5">
                  <c:v>1878.126563</c:v>
                </c:pt>
                <c:pt idx="6">
                  <c:v>1188.232904</c:v>
                </c:pt>
                <c:pt idx="7">
                  <c:v>1903.6935739999999</c:v>
                </c:pt>
              </c:numCache>
            </c:numRef>
          </c:val>
        </c:ser>
        <c:ser>
          <c:idx val="2"/>
          <c:order val="1"/>
          <c:tx>
            <c:strRef>
              <c:f>'Quartier Alco'!$D$51:$E$51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'Quartier Alco'!$A$52:$A$59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'Quartier Alco'!$D$52:$D$59</c:f>
              <c:numCache>
                <c:formatCode>#,##0</c:formatCode>
                <c:ptCount val="8"/>
                <c:pt idx="0">
                  <c:v>3.8816570000000001</c:v>
                </c:pt>
                <c:pt idx="1">
                  <c:v>87.461110000000005</c:v>
                </c:pt>
                <c:pt idx="2">
                  <c:v>650.295884</c:v>
                </c:pt>
                <c:pt idx="3">
                  <c:v>1274.073394</c:v>
                </c:pt>
                <c:pt idx="4">
                  <c:v>2077.2656859999997</c:v>
                </c:pt>
                <c:pt idx="5">
                  <c:v>251.97360399999999</c:v>
                </c:pt>
                <c:pt idx="6">
                  <c:v>1735.100017</c:v>
                </c:pt>
                <c:pt idx="7">
                  <c:v>3190.7195849999998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'Quartier Alco'!$A$52:$A$59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'Quartier Alco'!$G$52:$G$59</c:f>
              <c:numCache>
                <c:formatCode>0.00%</c:formatCode>
                <c:ptCount val="8"/>
                <c:pt idx="0">
                  <c:v>7.006174338907784E-4</c:v>
                </c:pt>
                <c:pt idx="1">
                  <c:v>2.2714070509118202E-2</c:v>
                </c:pt>
                <c:pt idx="2">
                  <c:v>8.8494855008077869E-2</c:v>
                </c:pt>
                <c:pt idx="3">
                  <c:v>0.13548648137189481</c:v>
                </c:pt>
                <c:pt idx="4">
                  <c:v>0.16699417516002454</c:v>
                </c:pt>
                <c:pt idx="5">
                  <c:v>0.12292337738629568</c:v>
                </c:pt>
                <c:pt idx="6">
                  <c:v>0.16869908816539944</c:v>
                </c:pt>
                <c:pt idx="7">
                  <c:v>0.29398733496529866</c:v>
                </c:pt>
              </c:numCache>
            </c:numRef>
          </c:val>
        </c:ser>
        <c:dLbls>
          <c:showVal val="1"/>
        </c:dLbls>
        <c:gapWidth val="55"/>
        <c:overlap val="100"/>
        <c:axId val="93178496"/>
        <c:axId val="93188480"/>
      </c:barChart>
      <c:catAx>
        <c:axId val="93178496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3188480"/>
        <c:crosses val="autoZero"/>
        <c:auto val="1"/>
        <c:lblAlgn val="ctr"/>
        <c:lblOffset val="100"/>
      </c:catAx>
      <c:valAx>
        <c:axId val="93188480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3178496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'Quartier Alco'!$A$251:$A$254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'Quartier Alco'!$B$251:$B$254</c:f>
              <c:numCache>
                <c:formatCode>0</c:formatCode>
                <c:ptCount val="4"/>
                <c:pt idx="0">
                  <c:v>2275.4204529999997</c:v>
                </c:pt>
                <c:pt idx="1">
                  <c:v>2695.9658070000005</c:v>
                </c:pt>
                <c:pt idx="2">
                  <c:v>1924.2413529999999</c:v>
                </c:pt>
                <c:pt idx="3">
                  <c:v>3233.866806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strRef>
              <c:f>'Quartier Alco'!$A$113:$A$114</c:f>
              <c:strCache>
                <c:ptCount val="1"/>
                <c:pt idx="0">
                  <c:v>Niveau de diplôme dans la population non scolarisée 15 ans et plus</c:v>
                </c:pt>
              </c:strCache>
            </c:strRef>
          </c:tx>
          <c:dLbls>
            <c:showVal val="1"/>
            <c:showCatName val="1"/>
            <c:separator>
</c:separator>
            <c:showLeaderLines val="1"/>
          </c:dLbls>
          <c:cat>
            <c:multiLvlStrRef>
              <c:f>#REF!</c:f>
            </c:multiLvlStrRef>
          </c:cat>
          <c:val>
            <c:numRef>
              <c:f>'Quartier Alco'!$G$116:$G$122</c:f>
              <c:numCache>
                <c:formatCode>0%</c:formatCode>
                <c:ptCount val="7"/>
                <c:pt idx="0">
                  <c:v>0.25464168211891458</c:v>
                </c:pt>
                <c:pt idx="1">
                  <c:v>4.7697143664528874E-2</c:v>
                </c:pt>
                <c:pt idx="2">
                  <c:v>5.9666564795288243E-2</c:v>
                </c:pt>
                <c:pt idx="3">
                  <c:v>0.14786060854993258</c:v>
                </c:pt>
                <c:pt idx="4">
                  <c:v>0.17067993466032447</c:v>
                </c:pt>
                <c:pt idx="5">
                  <c:v>0.1441689602309395</c:v>
                </c:pt>
                <c:pt idx="6">
                  <c:v>0.1752851059800718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cat>
            <c:strRef>
              <c:f>'Quartier Alco'!$A$146:$A$149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'Quartier Alco'!$D$146:$D$149</c:f>
              <c:numCache>
                <c:formatCode>0%</c:formatCode>
                <c:ptCount val="4"/>
                <c:pt idx="0">
                  <c:v>0.3040974810095981</c:v>
                </c:pt>
                <c:pt idx="1">
                  <c:v>0.22473608386704849</c:v>
                </c:pt>
                <c:pt idx="2">
                  <c:v>0.18803903172049452</c:v>
                </c:pt>
                <c:pt idx="3">
                  <c:v>0.23561399043049255</c:v>
                </c:pt>
              </c:numCache>
            </c:numRef>
          </c:val>
        </c:ser>
        <c:dLbls>
          <c:showVal val="1"/>
        </c:dLbls>
        <c:marker val="1"/>
        <c:axId val="125355136"/>
        <c:axId val="125356672"/>
      </c:lineChart>
      <c:catAx>
        <c:axId val="125355136"/>
        <c:scaling>
          <c:orientation val="minMax"/>
        </c:scaling>
        <c:axPos val="b"/>
        <c:majorGridlines/>
        <c:majorTickMark val="none"/>
        <c:tickLblPos val="nextTo"/>
        <c:crossAx val="125356672"/>
        <c:crosses val="autoZero"/>
        <c:auto val="1"/>
        <c:lblAlgn val="ctr"/>
        <c:lblOffset val="100"/>
      </c:catAx>
      <c:valAx>
        <c:axId val="125356672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25355136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multiLvlStrRef>
              <c:f>#REF!</c:f>
            </c:multiLvlStrRef>
          </c:cat>
          <c:val>
            <c:numRef>
              <c:f>'Quartier Alco'!$E$265:$E$266</c:f>
              <c:numCache>
                <c:formatCode>0%</c:formatCode>
                <c:ptCount val="2"/>
                <c:pt idx="0">
                  <c:v>0.77202861419621038</c:v>
                </c:pt>
                <c:pt idx="1">
                  <c:v>0.22797138580378964</c:v>
                </c:pt>
              </c:numCache>
            </c:numRef>
          </c:val>
        </c:ser>
        <c:dLbls/>
        <c:firstSliceAng val="0"/>
      </c:pieChart>
    </c:plotArea>
    <c:legend>
      <c:legendPos val="t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'Quartier Alco'!$G$76:$G$79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'Quartier Alco'!$I$76:$I$79</c:f>
              <c:numCache>
                <c:formatCode>#,##0</c:formatCode>
                <c:ptCount val="4"/>
                <c:pt idx="0">
                  <c:v>1074.8737689999998</c:v>
                </c:pt>
                <c:pt idx="1">
                  <c:v>2080.0645520000003</c:v>
                </c:pt>
                <c:pt idx="2">
                  <c:v>1251.669318</c:v>
                </c:pt>
                <c:pt idx="3">
                  <c:v>403.06227000000001</c:v>
                </c:pt>
              </c:numCache>
            </c:numRef>
          </c:val>
        </c:ser>
        <c:dLbls/>
        <c:gapWidth val="40"/>
        <c:axId val="94913280"/>
        <c:axId val="94914816"/>
      </c:barChart>
      <c:catAx>
        <c:axId val="94913280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4914816"/>
        <c:crosses val="autoZero"/>
        <c:auto val="1"/>
        <c:lblAlgn val="ctr"/>
        <c:lblOffset val="100"/>
      </c:catAx>
      <c:valAx>
        <c:axId val="94914816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4913280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'Quartier Alco'!$G$70:$G$73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'Quartier Alco'!$H$70:$H$73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'Quartier Alco'!$G$70:$G$73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'Quartier Alco'!$I$70:$I$73</c:f>
              <c:numCache>
                <c:formatCode>#,##0</c:formatCode>
                <c:ptCount val="4"/>
                <c:pt idx="0">
                  <c:v>6090.3134149999996</c:v>
                </c:pt>
                <c:pt idx="1">
                  <c:v>8817.4646630000007</c:v>
                </c:pt>
                <c:pt idx="2">
                  <c:v>943.3667989999999</c:v>
                </c:pt>
                <c:pt idx="3">
                  <c:v>1478.3524710000002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'Quartier Alco'!$A$77:$A$79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'Quartier Alco'!$B$77:$B$79</c:f>
              <c:numCache>
                <c:formatCode>#,##0</c:formatCode>
                <c:ptCount val="3"/>
                <c:pt idx="0">
                  <c:v>1878.4584580000001</c:v>
                </c:pt>
                <c:pt idx="1">
                  <c:v>1945.9217910000002</c:v>
                </c:pt>
                <c:pt idx="2">
                  <c:v>975.66418399999986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'Quartier Alco'!$A$133:$A$140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'Quartier Alco'!$C$133:$C$140</c:f>
              <c:numCache>
                <c:formatCode>0.00%</c:formatCode>
                <c:ptCount val="8"/>
                <c:pt idx="0">
                  <c:v>0.67813329135979261</c:v>
                </c:pt>
                <c:pt idx="1">
                  <c:v>0.13802241296059342</c:v>
                </c:pt>
                <c:pt idx="2">
                  <c:v>3.2334726753481778E-2</c:v>
                </c:pt>
                <c:pt idx="3">
                  <c:v>1.6047223325395241E-2</c:v>
                </c:pt>
                <c:pt idx="4">
                  <c:v>3.639590383203626E-2</c:v>
                </c:pt>
                <c:pt idx="5">
                  <c:v>6.7589609389483801E-2</c:v>
                </c:pt>
                <c:pt idx="6">
                  <c:v>3.1206668921894002E-2</c:v>
                </c:pt>
                <c:pt idx="7">
                  <c:v>2.7016345732302105E-4</c:v>
                </c:pt>
              </c:numCache>
            </c:numRef>
          </c:val>
        </c:ser>
        <c:dLbls>
          <c:showVal val="1"/>
        </c:dLbls>
        <c:axId val="95039872"/>
        <c:axId val="94993024"/>
      </c:barChart>
      <c:valAx>
        <c:axId val="94993024"/>
        <c:scaling>
          <c:orientation val="minMax"/>
        </c:scaling>
        <c:axPos val="b"/>
        <c:majorGridlines/>
        <c:numFmt formatCode="0%" sourceLinked="0"/>
        <c:tickLblPos val="nextTo"/>
        <c:crossAx val="95039872"/>
        <c:crosses val="autoZero"/>
        <c:crossBetween val="between"/>
      </c:valAx>
      <c:catAx>
        <c:axId val="95039872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4993024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'Quartier Alco'!$H$275:$H$279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'Quartier Alco'!$N$275:$N$279</c:f>
              <c:numCache>
                <c:formatCode>0.00%</c:formatCode>
                <c:ptCount val="5"/>
                <c:pt idx="0">
                  <c:v>2.8801958369790617E-2</c:v>
                </c:pt>
                <c:pt idx="1">
                  <c:v>5.8846058905191692E-2</c:v>
                </c:pt>
                <c:pt idx="2">
                  <c:v>7.1708982317787315E-2</c:v>
                </c:pt>
                <c:pt idx="3">
                  <c:v>0.66641631992598993</c:v>
                </c:pt>
                <c:pt idx="4">
                  <c:v>0.17422668048124051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'Quartier Alco'!$A$100:$A$106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'Quartier Alco'!$F$100:$F$106</c:f>
              <c:numCache>
                <c:formatCode>0.0%</c:formatCode>
                <c:ptCount val="7"/>
                <c:pt idx="0">
                  <c:v>0.71654929577464788</c:v>
                </c:pt>
                <c:pt idx="1">
                  <c:v>0.9776632302405498</c:v>
                </c:pt>
                <c:pt idx="2">
                  <c:v>0.96936542669584247</c:v>
                </c:pt>
                <c:pt idx="3">
                  <c:v>0.92297111416781297</c:v>
                </c:pt>
                <c:pt idx="4">
                  <c:v>0.60558659217877098</c:v>
                </c:pt>
                <c:pt idx="5">
                  <c:v>0.17244611059044049</c:v>
                </c:pt>
                <c:pt idx="6" formatCode="0.00%">
                  <c:v>2.6910360029390155E-2</c:v>
                </c:pt>
              </c:numCache>
            </c:numRef>
          </c:val>
        </c:ser>
        <c:dLbls/>
        <c:gapWidth val="63"/>
        <c:axId val="95225728"/>
        <c:axId val="95227264"/>
      </c:barChart>
      <c:catAx>
        <c:axId val="95225728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5227264"/>
        <c:crosses val="autoZero"/>
        <c:auto val="1"/>
        <c:lblAlgn val="ctr"/>
        <c:lblOffset val="100"/>
      </c:catAx>
      <c:valAx>
        <c:axId val="95227264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522572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'Quartier Alco'!$E$234:$E$235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'Quartier Alco'!$K$234:$K$235</c:f>
              <c:numCache>
                <c:formatCode>#,##0</c:formatCode>
                <c:ptCount val="2"/>
                <c:pt idx="0">
                  <c:v>2661.9016000000001</c:v>
                </c:pt>
                <c:pt idx="1">
                  <c:v>7233.0489790000001</c:v>
                </c:pt>
              </c:numCache>
            </c:numRef>
          </c:val>
        </c:ser>
        <c:ser>
          <c:idx val="1"/>
          <c:order val="1"/>
          <c:tx>
            <c:strRef>
              <c:f>'Quartier Alco'!$E$236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'Quartier Alco'!$L$236</c:f>
              <c:numCache>
                <c:formatCode>0%</c:formatCode>
                <c:ptCount val="1"/>
                <c:pt idx="0">
                  <c:v>0.19997554967070647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image" Target="../media/image2.emf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269</xdr:row>
      <xdr:rowOff>7620</xdr:rowOff>
    </xdr:from>
    <xdr:to>
      <xdr:col>6</xdr:col>
      <xdr:colOff>114300</xdr:colOff>
      <xdr:row>283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273</xdr:row>
      <xdr:rowOff>0</xdr:rowOff>
    </xdr:from>
    <xdr:to>
      <xdr:col>21</xdr:col>
      <xdr:colOff>99060</xdr:colOff>
      <xdr:row>285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292</xdr:row>
      <xdr:rowOff>17145</xdr:rowOff>
    </xdr:from>
    <xdr:to>
      <xdr:col>20</xdr:col>
      <xdr:colOff>367665</xdr:colOff>
      <xdr:row>303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0" name="Groupe 19"/>
        <xdr:cNvGrpSpPr/>
      </xdr:nvGrpSpPr>
      <xdr:grpSpPr>
        <a:xfrm>
          <a:off x="1936115" y="2355215"/>
          <a:ext cx="6577200" cy="4842220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123825</xdr:colOff>
      <xdr:row>150</xdr:row>
      <xdr:rowOff>38100</xdr:rowOff>
    </xdr:from>
    <xdr:to>
      <xdr:col>4</xdr:col>
      <xdr:colOff>232410</xdr:colOff>
      <xdr:row>162</xdr:row>
      <xdr:rowOff>3810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9</xdr:col>
      <xdr:colOff>0</xdr:colOff>
      <xdr:row>112</xdr:row>
      <xdr:rowOff>0</xdr:rowOff>
    </xdr:from>
    <xdr:to>
      <xdr:col>20</xdr:col>
      <xdr:colOff>289560</xdr:colOff>
      <xdr:row>126</xdr:row>
      <xdr:rowOff>110490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0</xdr:colOff>
      <xdr:row>150</xdr:row>
      <xdr:rowOff>0</xdr:rowOff>
    </xdr:from>
    <xdr:to>
      <xdr:col>18</xdr:col>
      <xdr:colOff>342900</xdr:colOff>
      <xdr:row>161</xdr:row>
      <xdr:rowOff>118110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342900</xdr:colOff>
      <xdr:row>262</xdr:row>
      <xdr:rowOff>47625</xdr:rowOff>
    </xdr:from>
    <xdr:to>
      <xdr:col>17</xdr:col>
      <xdr:colOff>56700</xdr:colOff>
      <xdr:row>272</xdr:row>
      <xdr:rowOff>152400</xdr:rowOff>
    </xdr:to>
    <xdr:graphicFrame macro="">
      <xdr:nvGraphicFramePr>
        <xdr:cNvPr id="64" name="Graphique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256</xdr:row>
      <xdr:rowOff>0</xdr:rowOff>
    </xdr:from>
    <xdr:to>
      <xdr:col>3</xdr:col>
      <xdr:colOff>352425</xdr:colOff>
      <xdr:row>260</xdr:row>
      <xdr:rowOff>95250</xdr:rowOff>
    </xdr:to>
    <xdr:pic>
      <xdr:nvPicPr>
        <xdr:cNvPr id="65" name="Image 64" descr="(1) Il s'agit du pourcentage de logement public ordinaire. Pour le taux de la loi SRU, il faut ajouter à ce chiffre le logement : étudiant ; foyers ; privé conventionné et CHRS. "/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48768000"/>
          <a:ext cx="26670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V477"/>
  <sheetViews>
    <sheetView tabSelected="1" view="pageLayout" zoomScale="120" zoomScaleNormal="100" zoomScaleSheetLayoutView="100" zoomScalePageLayoutView="120" workbookViewId="0">
      <selection activeCell="A2" sqref="A2:I2"/>
    </sheetView>
  </sheetViews>
  <sheetFormatPr baseColWidth="10" defaultColWidth="11.5703125" defaultRowHeight="15"/>
  <cols>
    <col min="1" max="1" width="26.85546875" style="2" customWidth="1"/>
    <col min="2" max="2" width="7" style="2" customWidth="1"/>
    <col min="3" max="7" width="5.7109375" style="2" customWidth="1"/>
    <col min="8" max="8" width="5.7109375" style="3" customWidth="1"/>
    <col min="9" max="9" width="5.7109375" style="62" customWidth="1"/>
    <col min="10" max="22" width="5.7109375" style="2" customWidth="1"/>
    <col min="23" max="16384" width="11.5703125" style="2"/>
  </cols>
  <sheetData>
    <row r="1" spans="1:22" ht="35.1" customHeight="1">
      <c r="A1" s="262" t="s">
        <v>11</v>
      </c>
      <c r="B1" s="262"/>
      <c r="C1" s="262"/>
      <c r="D1" s="262"/>
      <c r="E1" s="262"/>
      <c r="F1" s="262"/>
      <c r="G1" s="262"/>
      <c r="H1" s="262"/>
      <c r="I1" s="263"/>
      <c r="J1" s="264" t="s">
        <v>260</v>
      </c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</row>
    <row r="2" spans="1:22" ht="35.1" customHeight="1">
      <c r="A2" s="265"/>
      <c r="B2" s="265"/>
      <c r="C2" s="265"/>
      <c r="D2" s="265"/>
      <c r="E2" s="265"/>
      <c r="F2" s="265"/>
      <c r="G2" s="265"/>
      <c r="H2" s="265"/>
      <c r="I2" s="266"/>
      <c r="J2" s="267" t="s">
        <v>244</v>
      </c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</row>
    <row r="3" spans="1:22" ht="14.1" customHeight="1">
      <c r="A3" s="12"/>
      <c r="B3" s="12"/>
      <c r="C3" s="12"/>
      <c r="D3" s="12"/>
      <c r="E3" s="12"/>
      <c r="F3" s="12"/>
      <c r="G3" s="12"/>
      <c r="H3" s="224"/>
      <c r="I3" s="224"/>
      <c r="J3" s="224"/>
      <c r="K3" s="12"/>
      <c r="L3" s="10"/>
      <c r="M3" s="10"/>
      <c r="N3" s="1"/>
      <c r="O3" s="1"/>
      <c r="P3" s="1"/>
      <c r="Q3" s="268">
        <v>1999</v>
      </c>
      <c r="R3" s="268"/>
      <c r="S3" s="268">
        <v>2007</v>
      </c>
      <c r="T3" s="268"/>
      <c r="U3" s="268">
        <v>2009</v>
      </c>
      <c r="V3" s="268"/>
    </row>
    <row r="4" spans="1:22" ht="14.1" customHeight="1">
      <c r="A4" s="13" t="s">
        <v>258</v>
      </c>
      <c r="B4" s="237">
        <v>21167</v>
      </c>
      <c r="C4" s="237"/>
      <c r="D4" s="14"/>
      <c r="E4" s="13" t="s">
        <v>12</v>
      </c>
      <c r="F4" s="13"/>
      <c r="G4" s="13"/>
      <c r="H4" s="127"/>
      <c r="I4" s="127"/>
      <c r="J4" s="127"/>
      <c r="K4" s="238">
        <f>SUM(B4/255080)</f>
        <v>8.2981809628351888E-2</v>
      </c>
      <c r="L4" s="238"/>
      <c r="N4" s="127" t="s">
        <v>128</v>
      </c>
      <c r="O4" s="127"/>
      <c r="P4" s="127"/>
      <c r="Q4" s="239">
        <v>19571</v>
      </c>
      <c r="R4" s="240"/>
      <c r="S4" s="246">
        <v>20546</v>
      </c>
      <c r="T4" s="239"/>
      <c r="U4" s="246">
        <v>21167</v>
      </c>
      <c r="V4" s="239"/>
    </row>
    <row r="5" spans="1:22" ht="14.1" customHeight="1">
      <c r="A5" s="12"/>
      <c r="B5" s="14"/>
      <c r="C5" s="14"/>
      <c r="D5" s="14"/>
      <c r="E5" s="14"/>
      <c r="F5" s="14"/>
      <c r="G5" s="14"/>
      <c r="H5" s="124"/>
      <c r="I5" s="124"/>
      <c r="J5" s="124"/>
      <c r="K5" s="14"/>
      <c r="N5" s="23"/>
      <c r="O5" s="23"/>
      <c r="P5" s="23"/>
      <c r="Q5" s="23"/>
      <c r="R5" s="247"/>
      <c r="S5" s="247"/>
      <c r="T5" s="247"/>
      <c r="U5" s="247"/>
      <c r="V5" s="126"/>
    </row>
    <row r="6" spans="1:22" ht="14.1" customHeight="1">
      <c r="A6" s="13" t="s">
        <v>259</v>
      </c>
      <c r="B6" s="269">
        <v>2.12</v>
      </c>
      <c r="C6" s="269"/>
      <c r="D6" s="14"/>
      <c r="E6" s="127" t="s">
        <v>64</v>
      </c>
      <c r="F6" s="127"/>
      <c r="G6" s="127"/>
      <c r="H6" s="127"/>
      <c r="I6" s="127"/>
      <c r="J6" s="127"/>
      <c r="K6" s="270">
        <f>SUM(B4)/B6</f>
        <v>9984.433962264151</v>
      </c>
      <c r="L6" s="270"/>
      <c r="N6" s="127" t="s">
        <v>130</v>
      </c>
      <c r="O6" s="127"/>
      <c r="P6" s="127"/>
      <c r="Q6" s="125"/>
      <c r="R6" s="134"/>
      <c r="S6" s="134"/>
      <c r="T6" s="134"/>
      <c r="U6" s="271">
        <f>SUM(U4-Q4)/Q4/10</f>
        <v>8.1549231005058516E-3</v>
      </c>
      <c r="V6" s="271"/>
    </row>
    <row r="7" spans="1:22" ht="15" customHeight="1">
      <c r="A7" s="14"/>
      <c r="H7" s="23"/>
      <c r="I7" s="23"/>
      <c r="J7" s="23"/>
      <c r="N7" s="130"/>
      <c r="O7" s="130"/>
      <c r="P7" s="130"/>
      <c r="Q7" s="130"/>
      <c r="R7" s="130"/>
      <c r="S7" s="130"/>
      <c r="T7" s="130"/>
      <c r="U7" s="130"/>
      <c r="V7" s="130"/>
    </row>
    <row r="8" spans="1:22" ht="14.1" customHeight="1">
      <c r="A8" s="13" t="s">
        <v>261</v>
      </c>
      <c r="B8" s="272">
        <v>22589</v>
      </c>
      <c r="C8" s="272"/>
      <c r="D8" s="131"/>
      <c r="E8" s="127" t="s">
        <v>129</v>
      </c>
      <c r="F8" s="127"/>
      <c r="G8" s="127"/>
      <c r="H8" s="127"/>
      <c r="I8" s="127"/>
      <c r="J8" s="127"/>
      <c r="K8" s="270">
        <f>F227</f>
        <v>1554</v>
      </c>
      <c r="L8" s="270"/>
      <c r="M8" s="131"/>
      <c r="N8" s="127" t="s">
        <v>262</v>
      </c>
      <c r="O8" s="127"/>
      <c r="P8" s="127"/>
      <c r="Q8" s="127"/>
      <c r="R8" s="127"/>
      <c r="S8" s="127"/>
      <c r="T8" s="135"/>
      <c r="U8" s="273">
        <f xml:space="preserve"> D149</f>
        <v>0.23561399043049255</v>
      </c>
      <c r="V8" s="273"/>
    </row>
    <row r="9" spans="1:22" ht="15" customHeight="1">
      <c r="A9" s="224"/>
      <c r="B9" s="249"/>
      <c r="C9" s="249"/>
      <c r="D9" s="224"/>
      <c r="E9" s="224"/>
      <c r="F9" s="224"/>
      <c r="G9" s="224"/>
      <c r="H9" s="224"/>
      <c r="I9" s="224"/>
      <c r="J9" s="224"/>
      <c r="K9" s="250"/>
      <c r="L9" s="250"/>
      <c r="M9" s="1"/>
      <c r="N9" s="251"/>
      <c r="O9" s="251"/>
      <c r="P9" s="251"/>
      <c r="Q9" s="1"/>
      <c r="R9" s="1"/>
      <c r="S9" s="252"/>
      <c r="T9" s="252"/>
      <c r="U9" s="128"/>
      <c r="V9" s="129"/>
    </row>
    <row r="10" spans="1:22" ht="14.1" customHeight="1">
      <c r="A10" s="13" t="s">
        <v>131</v>
      </c>
      <c r="B10" s="248">
        <f>L234</f>
        <v>0.26901615917610944</v>
      </c>
      <c r="C10" s="248"/>
      <c r="D10" s="131"/>
      <c r="E10" s="127" t="s">
        <v>132</v>
      </c>
      <c r="F10" s="127"/>
      <c r="G10" s="127"/>
      <c r="H10" s="127"/>
      <c r="I10" s="127"/>
      <c r="J10" s="127"/>
      <c r="K10" s="248">
        <f xml:space="preserve"> L235</f>
        <v>0.73098384082389056</v>
      </c>
      <c r="L10" s="248"/>
      <c r="M10" s="131"/>
      <c r="N10" s="127" t="s">
        <v>269</v>
      </c>
      <c r="O10" s="127"/>
      <c r="P10" s="127"/>
      <c r="Q10" s="127"/>
      <c r="R10" s="127"/>
      <c r="S10" s="127"/>
      <c r="T10" s="135"/>
      <c r="U10" s="248">
        <f>+L236</f>
        <v>0.19997554967070647</v>
      </c>
      <c r="V10" s="248"/>
    </row>
    <row r="11" spans="1:22" ht="14.1" customHeight="1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</row>
    <row r="12" spans="1:22" ht="14.1" customHeight="1">
      <c r="A12" s="123"/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31"/>
      <c r="T12" s="54"/>
      <c r="U12" s="137"/>
      <c r="V12" s="136"/>
    </row>
    <row r="13" spans="1:22" ht="14.1" customHeight="1">
      <c r="A13" s="123"/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</row>
    <row r="14" spans="1:22" ht="14.1" customHeight="1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</row>
    <row r="15" spans="1:22" ht="14.1" customHeight="1">
      <c r="A15" s="123"/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</row>
    <row r="16" spans="1:22" ht="14.1" customHeight="1">
      <c r="A16" s="123"/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</row>
    <row r="17" spans="1:22" ht="14.1" customHeight="1">
      <c r="A17" s="123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</row>
    <row r="18" spans="1:22" ht="14.1" customHeight="1">
      <c r="A18" s="123"/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</row>
    <row r="19" spans="1:22" ht="14.1" customHeight="1">
      <c r="A19" s="123"/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</row>
    <row r="20" spans="1:22" ht="14.1" customHeight="1">
      <c r="A20" s="123"/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</row>
    <row r="21" spans="1:22" ht="14.1" customHeight="1">
      <c r="A21" s="123"/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</row>
    <row r="22" spans="1:22" ht="14.1" customHeight="1">
      <c r="A22" s="123"/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</row>
    <row r="23" spans="1:22" ht="14.1" customHeight="1">
      <c r="A23" s="123"/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</row>
    <row r="24" spans="1:22" ht="14.1" customHeight="1">
      <c r="A24" s="123"/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</row>
    <row r="25" spans="1:22" ht="14.1" customHeight="1">
      <c r="A25" s="123"/>
      <c r="B25" s="123"/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</row>
    <row r="26" spans="1:22" ht="14.1" customHeight="1">
      <c r="A26" s="123"/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</row>
    <row r="27" spans="1:22" ht="14.1" customHeight="1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</row>
    <row r="28" spans="1:22" ht="14.1" customHeight="1">
      <c r="A28" s="123"/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</row>
    <row r="29" spans="1:22" ht="14.1" customHeight="1">
      <c r="A29" s="123"/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</row>
    <row r="30" spans="1:22" ht="14.1" customHeight="1">
      <c r="A30" s="123"/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</row>
    <row r="31" spans="1:22" ht="14.1" customHeight="1">
      <c r="A31" s="123"/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</row>
    <row r="32" spans="1:22" ht="14.1" customHeight="1">
      <c r="A32" s="123"/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</row>
    <row r="33" spans="1:22" ht="14.1" customHeight="1">
      <c r="A33" s="123"/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</row>
    <row r="34" spans="1:22" ht="14.1" customHeight="1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</row>
    <row r="35" spans="1:22" ht="14.1" customHeight="1">
      <c r="A35" s="123"/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</row>
    <row r="36" spans="1:22" ht="14.1" customHeight="1">
      <c r="A36" s="123"/>
      <c r="B36" s="123"/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</row>
    <row r="37" spans="1:22" ht="14.1" customHeight="1">
      <c r="A37" s="123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</row>
    <row r="38" spans="1:22" ht="14.1" customHeight="1">
      <c r="I38" s="3"/>
    </row>
    <row r="39" spans="1:22" ht="14.1" customHeight="1">
      <c r="I39" s="3"/>
    </row>
    <row r="40" spans="1:22" ht="20.100000000000001" customHeight="1">
      <c r="A40" s="241" t="s">
        <v>243</v>
      </c>
      <c r="B40" s="241"/>
      <c r="C40" s="241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1"/>
      <c r="U40" s="241"/>
      <c r="V40" s="241"/>
    </row>
    <row r="41" spans="1:22">
      <c r="A41" s="9"/>
      <c r="H41" s="23"/>
      <c r="I41" s="23"/>
    </row>
    <row r="42" spans="1:22" ht="20.100000000000001" customHeight="1">
      <c r="A42" s="15" t="s">
        <v>10</v>
      </c>
      <c r="B42" s="257" t="s">
        <v>0</v>
      </c>
      <c r="C42" s="258"/>
      <c r="D42" s="259" t="s">
        <v>1</v>
      </c>
      <c r="E42" s="260"/>
      <c r="F42" s="261" t="s">
        <v>3</v>
      </c>
      <c r="G42" s="260"/>
      <c r="I42" s="3"/>
    </row>
    <row r="43" spans="1:22" ht="14.1" customHeight="1">
      <c r="A43" s="16" t="s">
        <v>4</v>
      </c>
      <c r="B43" s="141">
        <v>1869.7741549999998</v>
      </c>
      <c r="C43" s="17">
        <f t="shared" ref="C43:C48" si="0">B43/SUM($B$43:$B$48)</f>
        <v>0.18845327558712147</v>
      </c>
      <c r="D43" s="141">
        <v>1968.00449</v>
      </c>
      <c r="E43" s="17">
        <f t="shared" ref="E43:E48" si="1">D43/SUM($D$43:$D$48)</f>
        <v>0.17500232757010831</v>
      </c>
      <c r="F43" s="141">
        <f t="shared" ref="F43:F49" si="2">B43+D43</f>
        <v>3837.7786449999999</v>
      </c>
      <c r="G43" s="17">
        <f t="shared" ref="G43:G48" si="3">F43/SUM($F$43:$F$48)</f>
        <v>0.18130715761000785</v>
      </c>
      <c r="I43" s="3"/>
    </row>
    <row r="44" spans="1:22" ht="14.1" customHeight="1">
      <c r="A44" s="16" t="s">
        <v>5</v>
      </c>
      <c r="B44" s="139">
        <v>3108.091371</v>
      </c>
      <c r="C44" s="18">
        <f t="shared" si="0"/>
        <v>0.31326243232248402</v>
      </c>
      <c r="D44" s="139">
        <v>3333.2435689999998</v>
      </c>
      <c r="E44" s="18">
        <f t="shared" si="1"/>
        <v>0.29640449800655427</v>
      </c>
      <c r="F44" s="139">
        <f t="shared" si="2"/>
        <v>6441.3349399999997</v>
      </c>
      <c r="G44" s="18">
        <f t="shared" si="3"/>
        <v>0.30430627642033542</v>
      </c>
      <c r="I44" s="3"/>
    </row>
    <row r="45" spans="1:22" ht="14.1" customHeight="1">
      <c r="A45" s="16" t="s">
        <v>6</v>
      </c>
      <c r="B45" s="139">
        <v>2152.077272</v>
      </c>
      <c r="C45" s="18">
        <f t="shared" si="0"/>
        <v>0.21690641628587309</v>
      </c>
      <c r="D45" s="139">
        <v>2062.0793569999996</v>
      </c>
      <c r="E45" s="18">
        <f t="shared" si="1"/>
        <v>0.18336781696533236</v>
      </c>
      <c r="F45" s="139">
        <f t="shared" si="2"/>
        <v>4214.1566289999992</v>
      </c>
      <c r="G45" s="18">
        <f t="shared" si="3"/>
        <v>0.1990882827811874</v>
      </c>
      <c r="I45" s="3"/>
    </row>
    <row r="46" spans="1:22" ht="14.1" customHeight="1">
      <c r="A46" s="16" t="s">
        <v>7</v>
      </c>
      <c r="B46" s="139">
        <v>1411.8995369999998</v>
      </c>
      <c r="C46" s="18">
        <f t="shared" si="0"/>
        <v>0.1423044017567941</v>
      </c>
      <c r="D46" s="139">
        <v>1815.983835</v>
      </c>
      <c r="E46" s="18">
        <f t="shared" si="1"/>
        <v>0.16148408175364048</v>
      </c>
      <c r="F46" s="139">
        <f t="shared" si="2"/>
        <v>3227.8833719999998</v>
      </c>
      <c r="G46" s="18">
        <f t="shared" si="3"/>
        <v>0.15249403715255899</v>
      </c>
      <c r="I46" s="3"/>
    </row>
    <row r="47" spans="1:22" ht="14.1" customHeight="1">
      <c r="A47" s="16" t="s">
        <v>8</v>
      </c>
      <c r="B47" s="139">
        <v>887.38861999999995</v>
      </c>
      <c r="C47" s="18">
        <f t="shared" si="0"/>
        <v>8.9439300308296013E-2</v>
      </c>
      <c r="D47" s="139">
        <v>1082.999102</v>
      </c>
      <c r="E47" s="18">
        <f t="shared" si="1"/>
        <v>9.6304334959285157E-2</v>
      </c>
      <c r="F47" s="139">
        <f t="shared" si="2"/>
        <v>1970.3877219999999</v>
      </c>
      <c r="G47" s="18">
        <f t="shared" si="3"/>
        <v>9.3086504019951971E-2</v>
      </c>
      <c r="I47" s="3"/>
    </row>
    <row r="48" spans="1:22" ht="14.1" customHeight="1">
      <c r="A48" s="16" t="s">
        <v>9</v>
      </c>
      <c r="B48" s="139">
        <v>492.45466799999997</v>
      </c>
      <c r="C48" s="18">
        <f t="shared" si="0"/>
        <v>4.9634173739431332E-2</v>
      </c>
      <c r="D48" s="139">
        <v>983.28001900000004</v>
      </c>
      <c r="E48" s="18">
        <f t="shared" si="1"/>
        <v>8.7436940745079461E-2</v>
      </c>
      <c r="F48" s="139">
        <f t="shared" si="2"/>
        <v>1475.7346870000001</v>
      </c>
      <c r="G48" s="18">
        <f t="shared" si="3"/>
        <v>6.9717742015958456E-2</v>
      </c>
      <c r="I48" s="3"/>
    </row>
    <row r="49" spans="1:22" ht="14.1" customHeight="1">
      <c r="A49" s="19" t="s">
        <v>2</v>
      </c>
      <c r="B49" s="138">
        <f>SUM(B43:B48)</f>
        <v>9921.6856229999994</v>
      </c>
      <c r="C49" s="21"/>
      <c r="D49" s="138">
        <f>SUM(D43:D48)</f>
        <v>11245.590371999999</v>
      </c>
      <c r="E49" s="21"/>
      <c r="F49" s="138">
        <f t="shared" si="2"/>
        <v>21167.275994999996</v>
      </c>
      <c r="G49" s="22"/>
      <c r="I49" s="3"/>
    </row>
    <row r="50" spans="1:22" ht="14.1" customHeight="1">
      <c r="I50" s="23"/>
    </row>
    <row r="51" spans="1:22" ht="20.100000000000001" customHeight="1">
      <c r="A51" s="24" t="s">
        <v>250</v>
      </c>
      <c r="B51" s="257" t="s">
        <v>0</v>
      </c>
      <c r="C51" s="258"/>
      <c r="D51" s="259" t="s">
        <v>1</v>
      </c>
      <c r="E51" s="260"/>
      <c r="F51" s="261" t="s">
        <v>3</v>
      </c>
      <c r="G51" s="260"/>
      <c r="I51" s="23"/>
    </row>
    <row r="52" spans="1:22" ht="14.1" customHeight="1">
      <c r="A52" s="63" t="s">
        <v>13</v>
      </c>
      <c r="B52" s="142">
        <v>8.2591199999999994</v>
      </c>
      <c r="C52" s="17">
        <f t="shared" ref="C52:C59" si="4">B52/SUM($B$52:$B$59)</f>
        <v>1.0249703079729877E-3</v>
      </c>
      <c r="D52" s="142">
        <v>3.8816570000000001</v>
      </c>
      <c r="E52" s="17">
        <f t="shared" ref="E52:E59" si="5">D52/SUM($D$52:$D$59)</f>
        <v>4.186984045208322E-4</v>
      </c>
      <c r="F52" s="142">
        <f t="shared" ref="F52:F60" si="6">B52+D52</f>
        <v>12.140777</v>
      </c>
      <c r="G52" s="17">
        <f t="shared" ref="G52:G59" si="7">F52/SUM($F$52:$F$59)</f>
        <v>7.006174338907784E-4</v>
      </c>
      <c r="I52" s="23"/>
    </row>
    <row r="53" spans="1:22" ht="14.1" customHeight="1">
      <c r="A53" s="64" t="s">
        <v>121</v>
      </c>
      <c r="B53" s="143">
        <v>306.14380400000005</v>
      </c>
      <c r="C53" s="18">
        <f t="shared" si="4"/>
        <v>3.7992947077885059E-2</v>
      </c>
      <c r="D53" s="143">
        <v>87.461110000000005</v>
      </c>
      <c r="E53" s="18">
        <f t="shared" si="5"/>
        <v>9.4340708657722726E-3</v>
      </c>
      <c r="F53" s="143">
        <f t="shared" si="6"/>
        <v>393.60491400000006</v>
      </c>
      <c r="G53" s="18">
        <f t="shared" si="7"/>
        <v>2.2714070509118202E-2</v>
      </c>
      <c r="I53" s="23"/>
    </row>
    <row r="54" spans="1:22" ht="14.1" customHeight="1">
      <c r="A54" s="64" t="s">
        <v>14</v>
      </c>
      <c r="B54" s="143">
        <v>883.20335299999988</v>
      </c>
      <c r="C54" s="18">
        <f t="shared" si="4"/>
        <v>0.10960698146136456</v>
      </c>
      <c r="D54" s="143">
        <v>650.295884</v>
      </c>
      <c r="E54" s="18">
        <f t="shared" si="5"/>
        <v>7.0144747229666127E-2</v>
      </c>
      <c r="F54" s="143">
        <f t="shared" si="6"/>
        <v>1533.499237</v>
      </c>
      <c r="G54" s="18">
        <f t="shared" si="7"/>
        <v>8.8494855008077869E-2</v>
      </c>
      <c r="I54" s="23"/>
    </row>
    <row r="55" spans="1:22" ht="14.1" customHeight="1">
      <c r="A55" s="64" t="s">
        <v>15</v>
      </c>
      <c r="B55" s="143">
        <v>1073.7288120000003</v>
      </c>
      <c r="C55" s="18">
        <f t="shared" si="4"/>
        <v>0.13325150271640449</v>
      </c>
      <c r="D55" s="143">
        <v>1274.073394</v>
      </c>
      <c r="E55" s="18">
        <f t="shared" si="5"/>
        <v>0.1374290663266336</v>
      </c>
      <c r="F55" s="143">
        <f t="shared" si="6"/>
        <v>2347.8022060000003</v>
      </c>
      <c r="G55" s="18">
        <f t="shared" si="7"/>
        <v>0.13548648137189481</v>
      </c>
      <c r="I55" s="23"/>
    </row>
    <row r="56" spans="1:22" ht="14.1" customHeight="1">
      <c r="A56" s="64" t="s">
        <v>19</v>
      </c>
      <c r="B56" s="143">
        <v>816.52333899999996</v>
      </c>
      <c r="C56" s="18">
        <f t="shared" si="4"/>
        <v>0.10133188260274245</v>
      </c>
      <c r="D56" s="143">
        <v>2077.2656859999997</v>
      </c>
      <c r="E56" s="18">
        <f t="shared" si="5"/>
        <v>0.22406612137395751</v>
      </c>
      <c r="F56" s="143">
        <f t="shared" si="6"/>
        <v>2893.7890249999996</v>
      </c>
      <c r="G56" s="18">
        <f t="shared" si="7"/>
        <v>0.16699417516002454</v>
      </c>
      <c r="I56" s="23"/>
    </row>
    <row r="57" spans="1:22" ht="14.1" customHeight="1">
      <c r="A57" s="64" t="s">
        <v>16</v>
      </c>
      <c r="B57" s="143">
        <v>1878.126563</v>
      </c>
      <c r="C57" s="18">
        <f t="shared" si="4"/>
        <v>0.23307858000493503</v>
      </c>
      <c r="D57" s="143">
        <v>251.97360399999999</v>
      </c>
      <c r="E57" s="18">
        <f t="shared" si="5"/>
        <v>2.7179358190629409E-2</v>
      </c>
      <c r="F57" s="143">
        <f t="shared" si="6"/>
        <v>2130.1001670000001</v>
      </c>
      <c r="G57" s="18">
        <f t="shared" si="7"/>
        <v>0.12292337738629568</v>
      </c>
      <c r="I57" s="23"/>
    </row>
    <row r="58" spans="1:22" ht="14.1" customHeight="1">
      <c r="A58" s="64" t="s">
        <v>17</v>
      </c>
      <c r="B58" s="143">
        <v>1188.232904</v>
      </c>
      <c r="C58" s="18">
        <f t="shared" si="4"/>
        <v>0.14746164791848496</v>
      </c>
      <c r="D58" s="143">
        <v>1735.100017</v>
      </c>
      <c r="E58" s="18">
        <f t="shared" si="5"/>
        <v>0.18715811541358982</v>
      </c>
      <c r="F58" s="143">
        <f t="shared" si="6"/>
        <v>2923.3329210000002</v>
      </c>
      <c r="G58" s="18">
        <f t="shared" si="7"/>
        <v>0.16869908816539944</v>
      </c>
      <c r="I58" s="23"/>
      <c r="N58" s="25"/>
      <c r="O58" s="25"/>
      <c r="P58" s="25"/>
      <c r="Q58" s="25"/>
      <c r="R58" s="25"/>
      <c r="S58" s="25"/>
      <c r="T58" s="25"/>
      <c r="U58" s="25"/>
      <c r="V58" s="25"/>
    </row>
    <row r="59" spans="1:22" ht="14.1" customHeight="1">
      <c r="A59" s="65" t="s">
        <v>18</v>
      </c>
      <c r="B59" s="144">
        <v>1903.6935739999999</v>
      </c>
      <c r="C59" s="26">
        <f t="shared" si="4"/>
        <v>0.2362514879102105</v>
      </c>
      <c r="D59" s="144">
        <v>3190.7195849999998</v>
      </c>
      <c r="E59" s="26">
        <f t="shared" si="5"/>
        <v>0.34416982219523046</v>
      </c>
      <c r="F59" s="144">
        <f t="shared" si="6"/>
        <v>5094.4131589999997</v>
      </c>
      <c r="G59" s="26">
        <f t="shared" si="7"/>
        <v>0.29398733496529866</v>
      </c>
      <c r="I59" s="23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>
      <c r="A60" s="19" t="s">
        <v>2</v>
      </c>
      <c r="B60" s="27">
        <f>SUM(B52:B59)</f>
        <v>8057.9114689999997</v>
      </c>
      <c r="C60" s="20"/>
      <c r="D60" s="27">
        <f>SUM(D52:D59)</f>
        <v>9270.7709369999993</v>
      </c>
      <c r="E60" s="21"/>
      <c r="F60" s="27">
        <f t="shared" si="6"/>
        <v>17328.682406</v>
      </c>
      <c r="G60" s="22"/>
      <c r="I60" s="23"/>
    </row>
    <row r="61" spans="1:22" ht="14.1" customHeight="1">
      <c r="A61" s="28"/>
      <c r="B61" s="29"/>
      <c r="C61" s="30"/>
      <c r="D61" s="29"/>
      <c r="E61" s="31"/>
      <c r="F61" s="29"/>
      <c r="G61" s="52"/>
      <c r="H61" s="23"/>
      <c r="I61" s="23"/>
    </row>
    <row r="62" spans="1:22" ht="20.100000000000001" customHeight="1">
      <c r="A62" s="76" t="s">
        <v>87</v>
      </c>
      <c r="B62" s="77" t="s">
        <v>2</v>
      </c>
      <c r="C62" s="78" t="s">
        <v>21</v>
      </c>
      <c r="D62" s="29"/>
      <c r="E62" s="31"/>
      <c r="F62" s="29"/>
      <c r="G62" s="32"/>
      <c r="H62" s="23"/>
      <c r="I62" s="221"/>
      <c r="J62" s="221"/>
      <c r="K62" s="221"/>
      <c r="L62" s="221"/>
      <c r="M62" s="221"/>
      <c r="N62" s="221"/>
      <c r="O62" s="23"/>
      <c r="P62" s="23"/>
    </row>
    <row r="63" spans="1:22" ht="14.1" customHeight="1">
      <c r="A63" s="173" t="s">
        <v>86</v>
      </c>
      <c r="B63" s="202">
        <v>16977.485140999997</v>
      </c>
      <c r="C63" s="79">
        <f>B63/SUM($B$63:$B$64)</f>
        <v>0.80206282309600807</v>
      </c>
      <c r="D63" s="29"/>
      <c r="E63" s="31"/>
      <c r="F63" s="29"/>
      <c r="G63" s="32"/>
      <c r="H63" s="23"/>
      <c r="I63" s="221"/>
      <c r="J63" s="221"/>
      <c r="K63" s="221"/>
      <c r="L63" s="221"/>
      <c r="M63" s="221"/>
      <c r="N63" s="221"/>
      <c r="O63" s="221"/>
      <c r="P63" s="86"/>
    </row>
    <row r="64" spans="1:22" ht="14.1" customHeight="1">
      <c r="A64" s="174" t="s">
        <v>122</v>
      </c>
      <c r="B64" s="175">
        <v>4189.7908530000004</v>
      </c>
      <c r="C64" s="176">
        <f>B64/SUM($B$63:$B$64)</f>
        <v>0.19793717690399201</v>
      </c>
      <c r="D64" s="29"/>
      <c r="E64" s="31"/>
      <c r="F64" s="29"/>
      <c r="G64" s="32"/>
      <c r="I64" s="23"/>
    </row>
    <row r="65" spans="1:22" ht="14.1" customHeight="1">
      <c r="A65" s="172"/>
      <c r="B65" s="30"/>
      <c r="C65" s="171"/>
      <c r="D65" s="29"/>
      <c r="E65" s="31"/>
      <c r="F65" s="29"/>
      <c r="G65" s="32"/>
      <c r="I65" s="23"/>
    </row>
    <row r="66" spans="1:22" ht="14.1" customHeight="1">
      <c r="A66" s="172"/>
      <c r="B66" s="30"/>
      <c r="C66" s="171"/>
      <c r="D66" s="29"/>
      <c r="E66" s="31"/>
      <c r="F66" s="29"/>
      <c r="G66" s="32"/>
      <c r="I66" s="23"/>
    </row>
    <row r="67" spans="1:22" ht="20.100000000000001" customHeight="1">
      <c r="A67" s="241" t="s">
        <v>242</v>
      </c>
      <c r="B67" s="241"/>
      <c r="C67" s="241"/>
      <c r="D67" s="241"/>
      <c r="E67" s="241"/>
      <c r="F67" s="241"/>
      <c r="G67" s="241"/>
      <c r="H67" s="241"/>
      <c r="I67" s="241"/>
      <c r="J67" s="241"/>
      <c r="K67" s="241"/>
      <c r="L67" s="241"/>
      <c r="M67" s="241"/>
      <c r="N67" s="241"/>
      <c r="O67" s="241"/>
      <c r="P67" s="241"/>
      <c r="Q67" s="241"/>
      <c r="R67" s="241"/>
      <c r="S67" s="241"/>
      <c r="T67" s="241"/>
      <c r="U67" s="241"/>
      <c r="V67" s="241"/>
    </row>
    <row r="68" spans="1:22" ht="14.45" customHeight="1">
      <c r="I68" s="3"/>
    </row>
    <row r="69" spans="1:22" ht="20.100000000000001" customHeight="1">
      <c r="A69" s="34" t="s">
        <v>133</v>
      </c>
      <c r="B69" s="242" t="s">
        <v>20</v>
      </c>
      <c r="C69" s="242"/>
      <c r="D69" s="242" t="s">
        <v>38</v>
      </c>
      <c r="E69" s="242"/>
      <c r="G69" s="243" t="s">
        <v>248</v>
      </c>
      <c r="H69" s="244"/>
      <c r="I69" s="245"/>
      <c r="M69" s="35"/>
      <c r="N69" s="35"/>
      <c r="O69" s="35"/>
    </row>
    <row r="70" spans="1:22" ht="14.45" customHeight="1">
      <c r="A70" s="36"/>
      <c r="B70" s="37">
        <v>2009</v>
      </c>
      <c r="C70" s="38" t="s">
        <v>21</v>
      </c>
      <c r="D70" s="37">
        <v>2009</v>
      </c>
      <c r="E70" s="38" t="s">
        <v>21</v>
      </c>
      <c r="G70" s="253" t="s">
        <v>32</v>
      </c>
      <c r="H70" s="254"/>
      <c r="I70" s="145">
        <v>6090.3134149999996</v>
      </c>
    </row>
    <row r="71" spans="1:22" ht="22.7" customHeight="1">
      <c r="A71" s="223" t="s">
        <v>3</v>
      </c>
      <c r="B71" s="139">
        <v>10126.679474</v>
      </c>
      <c r="C71" s="18"/>
      <c r="D71" s="139">
        <v>21035.460976999999</v>
      </c>
      <c r="E71" s="40"/>
      <c r="G71" s="255" t="s">
        <v>33</v>
      </c>
      <c r="H71" s="256"/>
      <c r="I71" s="145">
        <v>8817.4646630000007</v>
      </c>
    </row>
    <row r="72" spans="1:22" ht="22.7" customHeight="1">
      <c r="A72" s="205" t="s">
        <v>22</v>
      </c>
      <c r="B72" s="206">
        <v>4808.8549670000002</v>
      </c>
      <c r="C72" s="207">
        <f t="shared" ref="C72:C79" si="8">SUM(B72/$B$71)</f>
        <v>0.47486987016293114</v>
      </c>
      <c r="D72" s="206">
        <v>4808.8549670000002</v>
      </c>
      <c r="E72" s="207">
        <f t="shared" ref="E72:E79" si="9">SUM(D72/$D$71)</f>
        <v>0.22860706367490416</v>
      </c>
      <c r="G72" s="255" t="s">
        <v>34</v>
      </c>
      <c r="H72" s="288"/>
      <c r="I72" s="145">
        <v>943.3667989999999</v>
      </c>
    </row>
    <row r="73" spans="1:22" ht="22.7" customHeight="1">
      <c r="A73" s="83" t="s">
        <v>23</v>
      </c>
      <c r="B73" s="139">
        <v>2001.3595009999999</v>
      </c>
      <c r="C73" s="18">
        <f t="shared" si="8"/>
        <v>0.19763235383705399</v>
      </c>
      <c r="D73" s="139">
        <v>2001.3595009999999</v>
      </c>
      <c r="E73" s="18">
        <f t="shared" si="9"/>
        <v>9.5142174596899498E-2</v>
      </c>
      <c r="G73" s="289" t="s">
        <v>35</v>
      </c>
      <c r="H73" s="290"/>
      <c r="I73" s="146">
        <v>1478.3524710000002</v>
      </c>
    </row>
    <row r="74" spans="1:22" ht="22.7" customHeight="1">
      <c r="A74" s="85" t="s">
        <v>24</v>
      </c>
      <c r="B74" s="139">
        <v>2807.4954670000002</v>
      </c>
      <c r="C74" s="18">
        <f t="shared" si="8"/>
        <v>0.27723751642462618</v>
      </c>
      <c r="D74" s="139">
        <v>2807.4954670000002</v>
      </c>
      <c r="E74" s="18">
        <f t="shared" si="9"/>
        <v>0.13346488912554341</v>
      </c>
      <c r="H74" s="11"/>
      <c r="I74" s="148"/>
      <c r="J74" s="10"/>
      <c r="K74" s="10"/>
    </row>
    <row r="75" spans="1:22">
      <c r="A75" s="222" t="s">
        <v>25</v>
      </c>
      <c r="B75" s="206">
        <v>517.78007300000002</v>
      </c>
      <c r="C75" s="207">
        <f t="shared" si="8"/>
        <v>5.1130291457272603E-2</v>
      </c>
      <c r="D75" s="206">
        <v>1301.1976869999999</v>
      </c>
      <c r="E75" s="207">
        <f t="shared" si="9"/>
        <v>6.1857341202207018E-2</v>
      </c>
      <c r="G75" s="291" t="s">
        <v>37</v>
      </c>
      <c r="H75" s="292"/>
      <c r="I75" s="293"/>
      <c r="J75" s="10"/>
      <c r="K75" s="10"/>
    </row>
    <row r="76" spans="1:22">
      <c r="A76" s="222" t="s">
        <v>26</v>
      </c>
      <c r="B76" s="206">
        <v>4800.0444329999991</v>
      </c>
      <c r="C76" s="207">
        <f t="shared" si="8"/>
        <v>0.47399983828104708</v>
      </c>
      <c r="D76" s="208">
        <v>14925.408321000003</v>
      </c>
      <c r="E76" s="207">
        <f t="shared" si="9"/>
        <v>0.70953559502781149</v>
      </c>
      <c r="G76" s="294" t="s">
        <v>29</v>
      </c>
      <c r="H76" s="295"/>
      <c r="I76" s="145">
        <v>1074.8737689999998</v>
      </c>
      <c r="J76" s="10"/>
      <c r="K76" s="10"/>
    </row>
    <row r="77" spans="1:22">
      <c r="A77" s="83" t="s">
        <v>93</v>
      </c>
      <c r="B77" s="139">
        <v>1878.4584580000001</v>
      </c>
      <c r="C77" s="18">
        <f t="shared" si="8"/>
        <v>0.18549599232629962</v>
      </c>
      <c r="D77" s="139">
        <v>3886.5332389999999</v>
      </c>
      <c r="E77" s="18">
        <f t="shared" si="9"/>
        <v>0.18476102060465913</v>
      </c>
      <c r="G77" s="294" t="s">
        <v>30</v>
      </c>
      <c r="H77" s="295"/>
      <c r="I77" s="147">
        <v>2080.0645520000003</v>
      </c>
      <c r="J77" s="10"/>
      <c r="K77" s="10"/>
    </row>
    <row r="78" spans="1:22">
      <c r="A78" s="83" t="s">
        <v>27</v>
      </c>
      <c r="B78" s="139">
        <v>1945.9217910000002</v>
      </c>
      <c r="C78" s="18">
        <f t="shared" si="8"/>
        <v>0.19215793251836463</v>
      </c>
      <c r="D78" s="139">
        <v>8380.2353509999994</v>
      </c>
      <c r="E78" s="18">
        <f t="shared" si="9"/>
        <v>0.39838610431037763</v>
      </c>
      <c r="G78" s="294" t="s">
        <v>31</v>
      </c>
      <c r="H78" s="295"/>
      <c r="I78" s="145">
        <v>1251.669318</v>
      </c>
      <c r="J78" s="10"/>
      <c r="K78" s="10"/>
    </row>
    <row r="79" spans="1:22">
      <c r="A79" s="84" t="s">
        <v>28</v>
      </c>
      <c r="B79" s="140">
        <v>975.66418399999986</v>
      </c>
      <c r="C79" s="26">
        <f t="shared" si="8"/>
        <v>9.6345913436382935E-2</v>
      </c>
      <c r="D79" s="140">
        <v>2658.6397299999999</v>
      </c>
      <c r="E79" s="26">
        <f t="shared" si="9"/>
        <v>0.12638847006523579</v>
      </c>
      <c r="G79" s="274" t="s">
        <v>36</v>
      </c>
      <c r="H79" s="275"/>
      <c r="I79" s="146">
        <v>403.06227000000001</v>
      </c>
      <c r="J79" s="10"/>
      <c r="K79" s="10"/>
    </row>
    <row r="80" spans="1:22" ht="14.1" customHeight="1">
      <c r="I80" s="23"/>
    </row>
    <row r="81" spans="1:22" ht="14.1" customHeight="1">
      <c r="A81" s="221"/>
      <c r="B81" s="86"/>
      <c r="C81" s="3"/>
      <c r="D81" s="3"/>
      <c r="E81" s="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</row>
    <row r="82" spans="1:22" ht="14.1" customHeight="1">
      <c r="A82" s="51"/>
      <c r="B82" s="87"/>
      <c r="I82" s="23"/>
    </row>
    <row r="83" spans="1:22" ht="14.1" customHeight="1">
      <c r="A83" s="51"/>
      <c r="B83" s="87"/>
      <c r="I83" s="23"/>
    </row>
    <row r="84" spans="1:22" ht="14.1" customHeight="1">
      <c r="A84" s="51"/>
      <c r="B84" s="87"/>
      <c r="I84" s="23"/>
    </row>
    <row r="85" spans="1:22" ht="14.1" customHeight="1">
      <c r="I85" s="23"/>
    </row>
    <row r="86" spans="1:22" ht="20.100000000000001" customHeight="1">
      <c r="A86" s="43" t="s">
        <v>249</v>
      </c>
      <c r="B86" s="44"/>
      <c r="I86" s="23"/>
    </row>
    <row r="87" spans="1:22" ht="22.7" customHeight="1">
      <c r="A87" s="223" t="s">
        <v>3</v>
      </c>
      <c r="B87" s="45">
        <f>SUM(B88:B92)</f>
        <v>4855.2949939999999</v>
      </c>
      <c r="I87" s="23"/>
    </row>
    <row r="88" spans="1:22">
      <c r="A88" s="223" t="s">
        <v>39</v>
      </c>
      <c r="B88" s="39">
        <v>2136.3194800000001</v>
      </c>
      <c r="I88" s="23"/>
    </row>
    <row r="89" spans="1:22">
      <c r="A89" s="223" t="s">
        <v>40</v>
      </c>
      <c r="B89" s="39">
        <v>1127.2376899999999</v>
      </c>
      <c r="I89" s="23"/>
    </row>
    <row r="90" spans="1:22">
      <c r="A90" s="223" t="s">
        <v>41</v>
      </c>
      <c r="B90" s="39">
        <v>850.95297200000005</v>
      </c>
      <c r="I90" s="23"/>
    </row>
    <row r="91" spans="1:22">
      <c r="A91" s="223" t="s">
        <v>42</v>
      </c>
      <c r="B91" s="39">
        <v>455.44720400000006</v>
      </c>
      <c r="I91" s="23"/>
    </row>
    <row r="92" spans="1:22">
      <c r="A92" s="42" t="s">
        <v>43</v>
      </c>
      <c r="B92" s="41">
        <v>285.337648</v>
      </c>
      <c r="I92" s="23"/>
    </row>
    <row r="93" spans="1:22">
      <c r="I93" s="23"/>
    </row>
    <row r="94" spans="1:22">
      <c r="I94" s="23"/>
    </row>
    <row r="95" spans="1:22">
      <c r="I95" s="23"/>
    </row>
    <row r="96" spans="1:22" ht="20.100000000000001" customHeight="1">
      <c r="A96" s="216" t="s">
        <v>241</v>
      </c>
      <c r="B96" s="132"/>
      <c r="C96" s="132"/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132"/>
      <c r="O96" s="132"/>
      <c r="P96" s="132"/>
      <c r="Q96" s="132"/>
      <c r="R96" s="132"/>
      <c r="S96" s="132"/>
      <c r="T96" s="132"/>
      <c r="U96" s="132"/>
      <c r="V96" s="132"/>
    </row>
    <row r="97" spans="1:9" ht="14.1" customHeight="1">
      <c r="F97" s="220"/>
      <c r="G97" s="220"/>
      <c r="H97" s="60"/>
      <c r="I97" s="23"/>
    </row>
    <row r="98" spans="1:9" ht="20.100000000000001" customHeight="1">
      <c r="A98" s="276" t="s">
        <v>83</v>
      </c>
      <c r="B98" s="278" t="s">
        <v>56</v>
      </c>
      <c r="C98" s="279"/>
      <c r="D98" s="278" t="s">
        <v>2</v>
      </c>
      <c r="E98" s="279"/>
      <c r="F98" s="282" t="s">
        <v>21</v>
      </c>
      <c r="H98" s="2"/>
      <c r="I98" s="2"/>
    </row>
    <row r="99" spans="1:9" ht="20.100000000000001" customHeight="1">
      <c r="A99" s="277"/>
      <c r="B99" s="280"/>
      <c r="C99" s="281"/>
      <c r="D99" s="280"/>
      <c r="E99" s="281"/>
      <c r="F99" s="283"/>
      <c r="H99" s="2"/>
      <c r="I99" s="2"/>
    </row>
    <row r="100" spans="1:9" ht="14.1" customHeight="1">
      <c r="A100" s="6" t="s">
        <v>62</v>
      </c>
      <c r="B100" s="284">
        <v>814</v>
      </c>
      <c r="C100" s="285"/>
      <c r="D100" s="286">
        <v>1136</v>
      </c>
      <c r="E100" s="287"/>
      <c r="F100" s="4">
        <f t="shared" ref="F100:F106" si="10">B100/D100</f>
        <v>0.71654929577464788</v>
      </c>
      <c r="H100" s="2"/>
      <c r="I100" s="2"/>
    </row>
    <row r="101" spans="1:9" ht="14.1" customHeight="1">
      <c r="A101" s="7" t="s">
        <v>137</v>
      </c>
      <c r="B101" s="296">
        <v>1138</v>
      </c>
      <c r="C101" s="297"/>
      <c r="D101" s="298">
        <v>1164</v>
      </c>
      <c r="E101" s="299"/>
      <c r="F101" s="5">
        <f t="shared" si="10"/>
        <v>0.9776632302405498</v>
      </c>
      <c r="H101" s="2"/>
      <c r="I101" s="2"/>
    </row>
    <row r="102" spans="1:9" ht="14.1" customHeight="1">
      <c r="A102" s="7" t="s">
        <v>138</v>
      </c>
      <c r="B102" s="296">
        <v>886</v>
      </c>
      <c r="C102" s="297"/>
      <c r="D102" s="298">
        <v>914</v>
      </c>
      <c r="E102" s="299"/>
      <c r="F102" s="5">
        <f t="shared" si="10"/>
        <v>0.96936542669584247</v>
      </c>
      <c r="G102" s="23"/>
      <c r="H102" s="2"/>
      <c r="I102" s="2"/>
    </row>
    <row r="103" spans="1:9" ht="14.1" customHeight="1">
      <c r="A103" s="7" t="s">
        <v>51</v>
      </c>
      <c r="B103" s="296">
        <v>671</v>
      </c>
      <c r="C103" s="297"/>
      <c r="D103" s="298">
        <v>727</v>
      </c>
      <c r="E103" s="299"/>
      <c r="F103" s="5">
        <f t="shared" si="10"/>
        <v>0.92297111416781297</v>
      </c>
      <c r="H103" s="2"/>
      <c r="I103" s="2"/>
    </row>
    <row r="104" spans="1:9" ht="14.1" customHeight="1">
      <c r="A104" s="7" t="s">
        <v>52</v>
      </c>
      <c r="B104" s="296">
        <v>2168</v>
      </c>
      <c r="C104" s="297"/>
      <c r="D104" s="298">
        <v>3580</v>
      </c>
      <c r="E104" s="299"/>
      <c r="F104" s="5">
        <f t="shared" si="10"/>
        <v>0.60558659217877098</v>
      </c>
      <c r="H104" s="2"/>
      <c r="I104" s="2"/>
    </row>
    <row r="105" spans="1:9" ht="14.1" customHeight="1">
      <c r="A105" s="7" t="s">
        <v>63</v>
      </c>
      <c r="B105" s="296">
        <v>368</v>
      </c>
      <c r="C105" s="297"/>
      <c r="D105" s="298">
        <v>2134</v>
      </c>
      <c r="E105" s="299"/>
      <c r="F105" s="5">
        <f t="shared" si="10"/>
        <v>0.17244611059044049</v>
      </c>
      <c r="I105" s="23"/>
    </row>
    <row r="106" spans="1:9" ht="14.1" customHeight="1">
      <c r="A106" s="8" t="s">
        <v>53</v>
      </c>
      <c r="B106" s="300">
        <v>293</v>
      </c>
      <c r="C106" s="301"/>
      <c r="D106" s="300">
        <v>10888</v>
      </c>
      <c r="E106" s="301"/>
      <c r="F106" s="46">
        <f t="shared" si="10"/>
        <v>2.6910360029390155E-2</v>
      </c>
      <c r="I106" s="23"/>
    </row>
    <row r="107" spans="1:9" ht="14.1" customHeight="1">
      <c r="I107" s="23"/>
    </row>
    <row r="108" spans="1:9" ht="14.1" customHeight="1">
      <c r="I108" s="23"/>
    </row>
    <row r="109" spans="1:9" ht="14.1" customHeight="1">
      <c r="I109" s="23"/>
    </row>
    <row r="110" spans="1:9" ht="14.1" customHeight="1">
      <c r="I110" s="23"/>
    </row>
    <row r="111" spans="1:9" ht="14.1" customHeight="1">
      <c r="I111" s="23"/>
    </row>
    <row r="112" spans="1:9" ht="14.1" customHeight="1">
      <c r="I112" s="23"/>
    </row>
    <row r="113" spans="1:9" ht="14.1" customHeight="1">
      <c r="A113" s="302" t="s">
        <v>84</v>
      </c>
      <c r="B113" s="231" t="s">
        <v>0</v>
      </c>
      <c r="C113" s="233" t="s">
        <v>1</v>
      </c>
      <c r="D113" s="235" t="s">
        <v>3</v>
      </c>
      <c r="E113" s="231" t="s">
        <v>0</v>
      </c>
      <c r="F113" s="233" t="s">
        <v>1</v>
      </c>
      <c r="G113" s="235" t="s">
        <v>3</v>
      </c>
      <c r="I113" s="23"/>
    </row>
    <row r="114" spans="1:9" ht="27.6" customHeight="1">
      <c r="A114" s="303"/>
      <c r="B114" s="304"/>
      <c r="C114" s="305"/>
      <c r="D114" s="236"/>
      <c r="E114" s="232"/>
      <c r="F114" s="234"/>
      <c r="G114" s="236"/>
      <c r="H114" s="2"/>
      <c r="I114" s="2"/>
    </row>
    <row r="115" spans="1:9" ht="14.1" customHeight="1">
      <c r="A115" s="61" t="s">
        <v>88</v>
      </c>
      <c r="B115" s="149">
        <f>SUM(B116:B122)</f>
        <v>6347.6674650000004</v>
      </c>
      <c r="C115" s="149">
        <f>SUM(C116:C122)</f>
        <v>7481.6176100000002</v>
      </c>
      <c r="D115" s="203">
        <f t="shared" ref="D115:D122" si="11">SUM(B115:C115)</f>
        <v>13829.285075</v>
      </c>
      <c r="E115" s="209"/>
      <c r="F115" s="186"/>
      <c r="G115" s="186"/>
      <c r="H115" s="2"/>
      <c r="I115" s="2"/>
    </row>
    <row r="116" spans="1:9" ht="14.1" customHeight="1">
      <c r="A116" s="223" t="s">
        <v>57</v>
      </c>
      <c r="B116" s="150">
        <v>1598.7253640000001</v>
      </c>
      <c r="C116" s="151">
        <v>1922.7870499999999</v>
      </c>
      <c r="D116" s="152">
        <f t="shared" si="11"/>
        <v>3521.5124139999998</v>
      </c>
      <c r="E116" s="210">
        <f t="shared" ref="E116:E122" si="12">B116/$B$115</f>
        <v>0.25186028928186771</v>
      </c>
      <c r="F116" s="210">
        <f t="shared" ref="F116:F122" si="13">C116/$C$115</f>
        <v>0.25700151360716228</v>
      </c>
      <c r="G116" s="210">
        <f t="shared" ref="G116:G122" si="14">D116/$D$115</f>
        <v>0.25464168211891458</v>
      </c>
      <c r="H116" s="2"/>
      <c r="I116" s="2"/>
    </row>
    <row r="117" spans="1:9" ht="14.1" customHeight="1">
      <c r="A117" s="223" t="s">
        <v>58</v>
      </c>
      <c r="B117" s="150">
        <v>259.41858300000001</v>
      </c>
      <c r="C117" s="151">
        <v>400.19881399999997</v>
      </c>
      <c r="D117" s="153">
        <f t="shared" si="11"/>
        <v>659.61739699999998</v>
      </c>
      <c r="E117" s="210">
        <f t="shared" si="12"/>
        <v>4.086833225438976E-2</v>
      </c>
      <c r="F117" s="210">
        <f t="shared" si="13"/>
        <v>5.3490947394195937E-2</v>
      </c>
      <c r="G117" s="210">
        <f t="shared" si="14"/>
        <v>4.7697143664528874E-2</v>
      </c>
      <c r="H117" s="2"/>
      <c r="I117" s="2"/>
    </row>
    <row r="118" spans="1:9" ht="14.1" customHeight="1">
      <c r="A118" s="223" t="s">
        <v>61</v>
      </c>
      <c r="B118" s="150">
        <v>350.43314500000002</v>
      </c>
      <c r="C118" s="151">
        <v>474.71278900000004</v>
      </c>
      <c r="D118" s="153">
        <f t="shared" si="11"/>
        <v>825.14593400000012</v>
      </c>
      <c r="E118" s="210">
        <f t="shared" si="12"/>
        <v>5.5206600996701709E-2</v>
      </c>
      <c r="F118" s="210">
        <f t="shared" si="13"/>
        <v>6.3450554912816509E-2</v>
      </c>
      <c r="G118" s="210">
        <f t="shared" si="14"/>
        <v>5.9666564795288243E-2</v>
      </c>
      <c r="H118" s="2"/>
      <c r="I118" s="2"/>
    </row>
    <row r="119" spans="1:9" ht="14.1" customHeight="1">
      <c r="A119" s="223" t="s">
        <v>59</v>
      </c>
      <c r="B119" s="150">
        <v>1111.4272209999999</v>
      </c>
      <c r="C119" s="151">
        <v>933.37928600000009</v>
      </c>
      <c r="D119" s="153">
        <f t="shared" si="11"/>
        <v>2044.806507</v>
      </c>
      <c r="E119" s="210">
        <f t="shared" si="12"/>
        <v>0.17509222515644174</v>
      </c>
      <c r="F119" s="210">
        <f t="shared" si="13"/>
        <v>0.12475634744449336</v>
      </c>
      <c r="G119" s="210">
        <f t="shared" si="14"/>
        <v>0.14786060854993258</v>
      </c>
      <c r="H119" s="2"/>
      <c r="I119" s="2"/>
    </row>
    <row r="120" spans="1:9" ht="14.1" customHeight="1">
      <c r="A120" s="223" t="s">
        <v>60</v>
      </c>
      <c r="B120" s="150">
        <v>1054.0476410000001</v>
      </c>
      <c r="C120" s="151">
        <v>1306.333832</v>
      </c>
      <c r="D120" s="153">
        <f t="shared" si="11"/>
        <v>2360.3814730000004</v>
      </c>
      <c r="E120" s="210">
        <f t="shared" si="12"/>
        <v>0.16605275037040712</v>
      </c>
      <c r="F120" s="210">
        <f t="shared" si="13"/>
        <v>0.17460580052286312</v>
      </c>
      <c r="G120" s="210">
        <f t="shared" si="14"/>
        <v>0.17067993466032447</v>
      </c>
      <c r="H120" s="2"/>
      <c r="I120" s="2"/>
    </row>
    <row r="121" spans="1:9" ht="14.1" customHeight="1">
      <c r="A121" s="223" t="s">
        <v>54</v>
      </c>
      <c r="B121" s="150">
        <v>779.98560899999995</v>
      </c>
      <c r="C121" s="151">
        <v>1213.768041</v>
      </c>
      <c r="D121" s="153">
        <f t="shared" si="11"/>
        <v>1993.7536500000001</v>
      </c>
      <c r="E121" s="210">
        <f t="shared" si="12"/>
        <v>0.1228775157647613</v>
      </c>
      <c r="F121" s="210">
        <f t="shared" si="13"/>
        <v>0.16223337041145572</v>
      </c>
      <c r="G121" s="210">
        <f t="shared" si="14"/>
        <v>0.1441689602309395</v>
      </c>
      <c r="H121" s="2"/>
      <c r="I121" s="2"/>
    </row>
    <row r="122" spans="1:9" ht="14.1" customHeight="1">
      <c r="A122" s="42" t="s">
        <v>55</v>
      </c>
      <c r="B122" s="154">
        <v>1193.6299020000001</v>
      </c>
      <c r="C122" s="155">
        <v>1230.4377979999999</v>
      </c>
      <c r="D122" s="156">
        <f t="shared" si="11"/>
        <v>2424.0677000000001</v>
      </c>
      <c r="E122" s="210">
        <f t="shared" si="12"/>
        <v>0.18804228617543059</v>
      </c>
      <c r="F122" s="210">
        <f t="shared" si="13"/>
        <v>0.16446146570701303</v>
      </c>
      <c r="G122" s="210">
        <f t="shared" si="14"/>
        <v>0.1752851059800718</v>
      </c>
      <c r="H122" s="2"/>
      <c r="I122" s="2"/>
    </row>
    <row r="123" spans="1:9" ht="14.1" customHeight="1">
      <c r="I123" s="23"/>
    </row>
    <row r="124" spans="1:9" ht="14.1" customHeight="1">
      <c r="I124" s="23"/>
    </row>
    <row r="125" spans="1:9" ht="14.1" customHeight="1">
      <c r="I125" s="23"/>
    </row>
    <row r="126" spans="1:9" ht="14.1" customHeight="1">
      <c r="I126" s="23"/>
    </row>
    <row r="127" spans="1:9" ht="14.1" customHeight="1">
      <c r="I127" s="23"/>
    </row>
    <row r="128" spans="1:9" ht="14.1" customHeight="1">
      <c r="I128" s="23"/>
    </row>
    <row r="129" spans="1:22" ht="14.1" customHeight="1">
      <c r="I129" s="23"/>
    </row>
    <row r="130" spans="1:22" ht="21.4" customHeight="1">
      <c r="A130" s="216" t="s">
        <v>265</v>
      </c>
      <c r="B130" s="132"/>
      <c r="C130" s="132"/>
      <c r="D130" s="132"/>
      <c r="E130" s="132"/>
      <c r="F130" s="132"/>
      <c r="G130" s="132"/>
      <c r="H130" s="132"/>
      <c r="I130" s="132"/>
      <c r="J130" s="132"/>
      <c r="K130" s="132"/>
      <c r="L130" s="132"/>
      <c r="M130" s="132"/>
      <c r="N130" s="132"/>
      <c r="O130" s="132"/>
      <c r="P130" s="132"/>
      <c r="Q130" s="132"/>
      <c r="R130" s="132"/>
      <c r="S130" s="132"/>
      <c r="T130" s="132"/>
      <c r="U130" s="132"/>
      <c r="V130" s="132"/>
    </row>
    <row r="131" spans="1:22" ht="14.1" customHeight="1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15" customHeight="1">
      <c r="A132" s="306" t="s">
        <v>134</v>
      </c>
      <c r="B132" s="307"/>
      <c r="C132" s="308"/>
      <c r="I132" s="3"/>
    </row>
    <row r="133" spans="1:22">
      <c r="A133" s="6" t="s">
        <v>49</v>
      </c>
      <c r="B133" s="141">
        <v>4993.500712</v>
      </c>
      <c r="C133" s="17">
        <f t="shared" ref="C133:C140" si="15">B133/SUM($B$133:$B$140)</f>
        <v>0.67813329135979261</v>
      </c>
      <c r="I133" s="3"/>
    </row>
    <row r="134" spans="1:22">
      <c r="A134" s="7" t="s">
        <v>44</v>
      </c>
      <c r="B134" s="139">
        <v>1016.341516</v>
      </c>
      <c r="C134" s="18">
        <f t="shared" si="15"/>
        <v>0.13802241296059342</v>
      </c>
      <c r="I134" s="3"/>
    </row>
    <row r="135" spans="1:22">
      <c r="A135" s="7" t="s">
        <v>45</v>
      </c>
      <c r="B135" s="139">
        <v>238.099918</v>
      </c>
      <c r="C135" s="18">
        <f t="shared" si="15"/>
        <v>3.2334726753481778E-2</v>
      </c>
      <c r="I135" s="3"/>
    </row>
    <row r="136" spans="1:22">
      <c r="A136" s="7" t="s">
        <v>46</v>
      </c>
      <c r="B136" s="139">
        <v>118.16529600000001</v>
      </c>
      <c r="C136" s="18">
        <f t="shared" si="15"/>
        <v>1.6047223325395241E-2</v>
      </c>
      <c r="I136" s="3"/>
    </row>
    <row r="137" spans="1:22">
      <c r="A137" s="7" t="s">
        <v>47</v>
      </c>
      <c r="B137" s="139">
        <v>268.00479200000001</v>
      </c>
      <c r="C137" s="18">
        <f t="shared" si="15"/>
        <v>3.639590383203626E-2</v>
      </c>
      <c r="I137" s="3"/>
    </row>
    <row r="138" spans="1:22">
      <c r="A138" s="7" t="s">
        <v>90</v>
      </c>
      <c r="B138" s="157">
        <v>497.70268900000002</v>
      </c>
      <c r="C138" s="91">
        <f t="shared" si="15"/>
        <v>6.7589609389483801E-2</v>
      </c>
      <c r="I138" s="3"/>
    </row>
    <row r="139" spans="1:22">
      <c r="A139" s="7" t="s">
        <v>91</v>
      </c>
      <c r="B139" s="157">
        <v>229.79335400000002</v>
      </c>
      <c r="C139" s="91">
        <f t="shared" si="15"/>
        <v>3.1206668921894002E-2</v>
      </c>
      <c r="E139" s="82"/>
      <c r="I139" s="3"/>
    </row>
    <row r="140" spans="1:22">
      <c r="A140" s="8" t="s">
        <v>92</v>
      </c>
      <c r="B140" s="158">
        <v>1.9893749999999999</v>
      </c>
      <c r="C140" s="92">
        <f t="shared" si="15"/>
        <v>2.7016345732302105E-4</v>
      </c>
      <c r="I140" s="3"/>
    </row>
    <row r="141" spans="1:22">
      <c r="A141" s="51"/>
      <c r="B141" s="30"/>
      <c r="C141" s="54"/>
      <c r="I141" s="3"/>
    </row>
    <row r="142" spans="1:22" ht="22.15" customHeight="1">
      <c r="A142" s="51"/>
      <c r="B142" s="30"/>
      <c r="C142" s="54"/>
      <c r="D142" s="23"/>
      <c r="E142" s="23"/>
      <c r="F142" s="23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" customHeight="1">
      <c r="A143" s="51"/>
      <c r="B143" s="30"/>
      <c r="C143" s="54"/>
      <c r="D143" s="23"/>
      <c r="E143" s="23"/>
      <c r="F143" s="23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" customHeight="1">
      <c r="A144" s="309" t="s">
        <v>245</v>
      </c>
      <c r="B144" s="311" t="s">
        <v>139</v>
      </c>
      <c r="C144" s="311" t="s">
        <v>140</v>
      </c>
      <c r="D144" s="311" t="s">
        <v>21</v>
      </c>
      <c r="F144" s="23"/>
      <c r="H144" s="10"/>
      <c r="I144" s="11"/>
      <c r="J144" s="11"/>
      <c r="K144" s="10"/>
      <c r="L144" s="10"/>
      <c r="M144" s="10"/>
      <c r="N144" s="10"/>
      <c r="O144" s="10"/>
      <c r="P144" s="10"/>
      <c r="Q144" s="10"/>
    </row>
    <row r="145" spans="1:10">
      <c r="A145" s="310"/>
      <c r="B145" s="312"/>
      <c r="C145" s="312"/>
      <c r="D145" s="312"/>
      <c r="F145" s="23"/>
      <c r="H145" s="2"/>
      <c r="I145" s="3"/>
      <c r="J145" s="3"/>
    </row>
    <row r="146" spans="1:10" ht="13.9" customHeight="1">
      <c r="A146" s="47" t="s">
        <v>29</v>
      </c>
      <c r="B146" s="159">
        <v>1755.7898579999999</v>
      </c>
      <c r="C146" s="189">
        <v>533.93127299999992</v>
      </c>
      <c r="D146" s="183">
        <f>C146/B146</f>
        <v>0.3040974810095981</v>
      </c>
      <c r="H146" s="2"/>
      <c r="I146" s="3"/>
      <c r="J146" s="3"/>
    </row>
    <row r="147" spans="1:10" ht="13.9" customHeight="1">
      <c r="A147" s="223" t="s">
        <v>30</v>
      </c>
      <c r="B147" s="160">
        <v>6745.6359339999999</v>
      </c>
      <c r="C147" s="190">
        <v>1515.987803</v>
      </c>
      <c r="D147" s="184">
        <f>C147/B147</f>
        <v>0.22473608386704849</v>
      </c>
      <c r="I147" s="3"/>
    </row>
    <row r="148" spans="1:10" ht="13.9" customHeight="1">
      <c r="A148" s="223" t="s">
        <v>141</v>
      </c>
      <c r="B148" s="160">
        <v>985.06065100000001</v>
      </c>
      <c r="C148" s="190">
        <v>185.229851</v>
      </c>
      <c r="D148" s="184">
        <f>C148/B148</f>
        <v>0.18803903172049452</v>
      </c>
      <c r="I148" s="3"/>
    </row>
    <row r="149" spans="1:10" ht="13.9" customHeight="1">
      <c r="A149" s="42" t="s">
        <v>3</v>
      </c>
      <c r="B149" s="191">
        <v>9486.4864430000016</v>
      </c>
      <c r="C149" s="192">
        <v>2235.1489259999998</v>
      </c>
      <c r="D149" s="185">
        <f>C149/B149</f>
        <v>0.23561399043049255</v>
      </c>
      <c r="E149" s="204">
        <f>1-D149</f>
        <v>0.76438600956950742</v>
      </c>
      <c r="H149" s="23"/>
      <c r="I149" s="23"/>
      <c r="J149" s="23"/>
    </row>
    <row r="150" spans="1:10" ht="13.9" customHeight="1">
      <c r="A150" s="51"/>
      <c r="B150" s="30"/>
      <c r="C150" s="54"/>
      <c r="H150" s="23"/>
      <c r="I150" s="23"/>
      <c r="J150" s="23"/>
    </row>
    <row r="151" spans="1:10" ht="13.9" customHeight="1">
      <c r="F151" s="211" t="s">
        <v>270</v>
      </c>
      <c r="G151" s="211"/>
      <c r="H151" s="211"/>
      <c r="I151" s="23"/>
      <c r="J151" s="23"/>
    </row>
    <row r="152" spans="1:10" ht="13.9" customHeight="1">
      <c r="A152" s="51"/>
      <c r="B152" s="30"/>
      <c r="C152" s="54"/>
      <c r="H152" s="23"/>
      <c r="I152" s="23"/>
      <c r="J152" s="23"/>
    </row>
    <row r="153" spans="1:10" ht="13.9" customHeight="1">
      <c r="A153" s="23"/>
      <c r="H153" s="23"/>
      <c r="I153" s="23"/>
      <c r="J153" s="23"/>
    </row>
    <row r="154" spans="1:10" ht="13.9" customHeight="1">
      <c r="A154" s="319"/>
      <c r="B154" s="321"/>
      <c r="C154" s="321"/>
      <c r="D154" s="321"/>
      <c r="E154" s="1"/>
      <c r="F154" s="322"/>
      <c r="G154" s="322"/>
      <c r="H154" s="313"/>
      <c r="I154" s="313"/>
      <c r="J154" s="314"/>
    </row>
    <row r="155" spans="1:10" ht="13.9" customHeight="1">
      <c r="A155" s="320"/>
      <c r="B155" s="321"/>
      <c r="C155" s="321"/>
      <c r="D155" s="321"/>
      <c r="E155" s="1"/>
      <c r="F155" s="322"/>
      <c r="G155" s="322"/>
      <c r="H155" s="313"/>
      <c r="I155" s="313"/>
      <c r="J155" s="314"/>
    </row>
    <row r="156" spans="1:10" ht="13.9" customHeight="1">
      <c r="A156" s="51"/>
      <c r="B156" s="177"/>
      <c r="C156" s="177"/>
      <c r="D156" s="178"/>
      <c r="E156" s="1"/>
      <c r="F156" s="51"/>
      <c r="G156" s="51"/>
      <c r="H156" s="179"/>
      <c r="I156" s="179"/>
      <c r="J156" s="115"/>
    </row>
    <row r="157" spans="1:10" ht="13.9" customHeight="1">
      <c r="A157" s="51"/>
      <c r="B157" s="177"/>
      <c r="C157" s="177"/>
      <c r="D157" s="178"/>
      <c r="E157" s="1"/>
      <c r="F157" s="51"/>
      <c r="G157" s="51"/>
      <c r="H157" s="179"/>
      <c r="I157" s="179"/>
      <c r="J157" s="115"/>
    </row>
    <row r="158" spans="1:10" ht="13.9" customHeight="1">
      <c r="A158" s="51"/>
      <c r="B158" s="177"/>
      <c r="C158" s="177"/>
      <c r="D158" s="178"/>
      <c r="E158" s="1"/>
      <c r="F158" s="315"/>
      <c r="G158" s="315"/>
      <c r="H158" s="180"/>
      <c r="I158" s="179"/>
      <c r="J158" s="115"/>
    </row>
    <row r="159" spans="1:10" ht="13.9" customHeight="1">
      <c r="A159" s="51"/>
      <c r="B159" s="180"/>
      <c r="C159" s="177"/>
      <c r="D159" s="178"/>
      <c r="E159" s="115"/>
      <c r="F159" s="1"/>
      <c r="G159" s="1"/>
      <c r="H159" s="1"/>
      <c r="I159" s="1"/>
      <c r="J159" s="1"/>
    </row>
    <row r="160" spans="1:10" ht="13.9" customHeight="1">
      <c r="A160" s="51"/>
      <c r="B160" s="66"/>
      <c r="C160" s="66"/>
      <c r="D160" s="178"/>
      <c r="E160" s="1"/>
      <c r="F160" s="1"/>
      <c r="G160" s="1"/>
      <c r="H160" s="1"/>
      <c r="I160" s="1"/>
      <c r="J160" s="1"/>
    </row>
    <row r="161" spans="1:22" ht="13.9" customHeight="1">
      <c r="A161" s="51"/>
      <c r="B161" s="66"/>
      <c r="C161" s="29"/>
      <c r="D161" s="67"/>
      <c r="I161" s="3"/>
    </row>
    <row r="162" spans="1:22" ht="13.9" customHeight="1">
      <c r="A162" s="51"/>
      <c r="B162" s="66"/>
      <c r="C162" s="29"/>
      <c r="D162" s="67"/>
      <c r="I162" s="3"/>
    </row>
    <row r="163" spans="1:22" ht="13.9" customHeight="1">
      <c r="A163" s="51"/>
      <c r="B163" s="66"/>
      <c r="C163" s="29"/>
      <c r="D163" s="67"/>
      <c r="I163" s="3"/>
    </row>
    <row r="164" spans="1:22" ht="21.4" customHeight="1">
      <c r="A164" s="216" t="s">
        <v>266</v>
      </c>
      <c r="B164" s="132"/>
      <c r="C164" s="132"/>
      <c r="D164" s="132"/>
      <c r="E164" s="132"/>
      <c r="F164" s="132"/>
      <c r="G164" s="132"/>
      <c r="H164" s="132"/>
      <c r="I164" s="132"/>
      <c r="J164" s="132"/>
      <c r="K164" s="132"/>
      <c r="L164" s="132"/>
      <c r="M164" s="132"/>
      <c r="N164" s="132"/>
      <c r="O164" s="132"/>
      <c r="P164" s="132"/>
      <c r="Q164" s="132"/>
      <c r="R164" s="132"/>
      <c r="S164" s="132"/>
      <c r="T164" s="132"/>
      <c r="U164" s="132"/>
      <c r="V164" s="132"/>
    </row>
    <row r="165" spans="1:22" ht="37.9" customHeight="1">
      <c r="A165" s="68"/>
      <c r="B165" s="66"/>
      <c r="C165" s="29"/>
      <c r="D165" s="67"/>
      <c r="I165" s="3"/>
    </row>
    <row r="166" spans="1:22" ht="13.9" customHeight="1">
      <c r="A166" s="68"/>
      <c r="B166" s="66"/>
      <c r="C166" s="29"/>
      <c r="D166" s="67"/>
      <c r="I166" s="3"/>
    </row>
    <row r="167" spans="1:22" ht="13.9" customHeight="1">
      <c r="A167" s="213" t="s">
        <v>94</v>
      </c>
      <c r="B167" s="97"/>
      <c r="C167" s="98"/>
      <c r="D167" s="67"/>
      <c r="I167" s="3"/>
    </row>
    <row r="168" spans="1:22" ht="13.9" customHeight="1">
      <c r="A168" s="316" t="s">
        <v>96</v>
      </c>
      <c r="B168" s="99" t="s">
        <v>0</v>
      </c>
      <c r="C168" s="142">
        <v>263</v>
      </c>
      <c r="D168" s="67"/>
      <c r="I168" s="3"/>
    </row>
    <row r="169" spans="1:22" ht="13.9" customHeight="1">
      <c r="A169" s="255"/>
      <c r="B169" s="100" t="s">
        <v>95</v>
      </c>
      <c r="C169" s="143">
        <v>263</v>
      </c>
      <c r="D169" s="67"/>
      <c r="I169" s="3"/>
    </row>
    <row r="170" spans="1:22" ht="13.9" customHeight="1">
      <c r="A170" s="255" t="s">
        <v>98</v>
      </c>
      <c r="B170" s="100" t="s">
        <v>0</v>
      </c>
      <c r="C170" s="143">
        <v>1113</v>
      </c>
      <c r="D170" s="67"/>
      <c r="I170" s="3"/>
    </row>
    <row r="171" spans="1:22" ht="13.9" customHeight="1">
      <c r="A171" s="317"/>
      <c r="B171" s="100" t="s">
        <v>95</v>
      </c>
      <c r="C171" s="143">
        <v>719</v>
      </c>
      <c r="D171" s="67"/>
      <c r="I171" s="3"/>
    </row>
    <row r="172" spans="1:22" ht="13.9" customHeight="1">
      <c r="A172" s="255" t="s">
        <v>97</v>
      </c>
      <c r="B172" s="100" t="s">
        <v>0</v>
      </c>
      <c r="C172" s="143">
        <v>235</v>
      </c>
      <c r="D172" s="67"/>
      <c r="I172" s="3"/>
    </row>
    <row r="173" spans="1:22" ht="13.9" customHeight="1">
      <c r="A173" s="318"/>
      <c r="B173" s="101" t="s">
        <v>95</v>
      </c>
      <c r="C173" s="144">
        <v>143</v>
      </c>
      <c r="D173" s="67"/>
      <c r="I173" s="3"/>
    </row>
    <row r="174" spans="1:22" ht="13.9" customHeight="1">
      <c r="A174" s="187"/>
      <c r="B174" s="188" t="s">
        <v>2</v>
      </c>
      <c r="C174" s="193">
        <f>SUM(C168:C173)</f>
        <v>2736</v>
      </c>
      <c r="D174" s="67"/>
      <c r="I174" s="3"/>
    </row>
    <row r="175" spans="1:22" ht="13.9" customHeight="1">
      <c r="A175" s="187"/>
      <c r="B175" s="87"/>
      <c r="C175" s="29"/>
      <c r="D175" s="67"/>
      <c r="I175" s="3"/>
    </row>
    <row r="176" spans="1:22" ht="13.9" customHeight="1">
      <c r="A176" s="187"/>
      <c r="B176" s="87"/>
      <c r="C176" s="29"/>
      <c r="D176" s="67"/>
      <c r="I176" s="3"/>
    </row>
    <row r="177" spans="1:9" ht="13.9" customHeight="1">
      <c r="A177" s="68"/>
      <c r="B177" s="66"/>
      <c r="C177" s="29"/>
      <c r="D177" s="67"/>
      <c r="I177" s="3"/>
    </row>
    <row r="178" spans="1:9" ht="13.9" customHeight="1">
      <c r="A178" s="213" t="s">
        <v>251</v>
      </c>
      <c r="B178" s="97"/>
      <c r="C178" s="98"/>
      <c r="D178" s="67"/>
      <c r="I178" s="3"/>
    </row>
    <row r="179" spans="1:9" ht="13.9" customHeight="1">
      <c r="A179" s="223" t="s">
        <v>108</v>
      </c>
      <c r="B179" s="95"/>
      <c r="C179" s="142">
        <v>495</v>
      </c>
      <c r="D179" s="67"/>
      <c r="I179" s="3"/>
    </row>
    <row r="180" spans="1:9" ht="13.9" customHeight="1">
      <c r="A180" s="223" t="s">
        <v>99</v>
      </c>
      <c r="B180" s="95"/>
      <c r="C180" s="143">
        <v>235</v>
      </c>
      <c r="D180" s="67"/>
      <c r="I180" s="3"/>
    </row>
    <row r="181" spans="1:9" ht="13.9" customHeight="1">
      <c r="A181" s="223" t="s">
        <v>100</v>
      </c>
      <c r="B181" s="95"/>
      <c r="C181" s="143">
        <v>726</v>
      </c>
      <c r="D181" s="67"/>
      <c r="I181" s="3"/>
    </row>
    <row r="182" spans="1:9" ht="13.9" customHeight="1">
      <c r="A182" s="223" t="s">
        <v>101</v>
      </c>
      <c r="B182" s="95"/>
      <c r="C182" s="143">
        <v>564</v>
      </c>
      <c r="D182" s="67"/>
      <c r="I182" s="3"/>
    </row>
    <row r="183" spans="1:9" ht="13.9" customHeight="1">
      <c r="A183" s="42" t="s">
        <v>102</v>
      </c>
      <c r="B183" s="96"/>
      <c r="C183" s="144">
        <v>713</v>
      </c>
      <c r="D183" s="67"/>
      <c r="I183" s="3"/>
    </row>
    <row r="184" spans="1:9" ht="13.9" customHeight="1">
      <c r="A184" s="68"/>
      <c r="B184" s="66"/>
      <c r="C184" s="29"/>
      <c r="D184" s="67"/>
      <c r="I184" s="3"/>
    </row>
    <row r="185" spans="1:9" ht="13.9" customHeight="1">
      <c r="A185" s="213" t="s">
        <v>107</v>
      </c>
      <c r="B185" s="102"/>
      <c r="C185" s="102"/>
      <c r="D185" s="103"/>
      <c r="I185" s="3"/>
    </row>
    <row r="186" spans="1:9" ht="13.9" customHeight="1">
      <c r="A186" s="47" t="s">
        <v>123</v>
      </c>
      <c r="B186" s="104"/>
      <c r="C186" s="94"/>
      <c r="D186" s="143">
        <v>287</v>
      </c>
      <c r="I186" s="3"/>
    </row>
    <row r="187" spans="1:9" ht="13.9" customHeight="1">
      <c r="A187" s="223" t="s">
        <v>103</v>
      </c>
      <c r="B187" s="93"/>
      <c r="C187" s="95"/>
      <c r="D187" s="143">
        <v>444</v>
      </c>
      <c r="I187" s="3"/>
    </row>
    <row r="188" spans="1:9" ht="13.9" customHeight="1">
      <c r="A188" s="223" t="s">
        <v>104</v>
      </c>
      <c r="B188" s="93"/>
      <c r="C188" s="95"/>
      <c r="D188" s="143">
        <v>610</v>
      </c>
      <c r="I188" s="3"/>
    </row>
    <row r="189" spans="1:9" ht="13.9" customHeight="1">
      <c r="A189" s="223" t="s">
        <v>105</v>
      </c>
      <c r="B189" s="93"/>
      <c r="C189" s="95"/>
      <c r="D189" s="143">
        <v>1024</v>
      </c>
      <c r="I189" s="3"/>
    </row>
    <row r="190" spans="1:9" ht="13.9" customHeight="1">
      <c r="A190" s="42" t="s">
        <v>106</v>
      </c>
      <c r="B190" s="105"/>
      <c r="C190" s="96"/>
      <c r="D190" s="144">
        <v>352</v>
      </c>
      <c r="I190" s="3"/>
    </row>
    <row r="191" spans="1:9" ht="13.9" customHeight="1">
      <c r="I191" s="3"/>
    </row>
    <row r="192" spans="1:9" ht="13.9" customHeight="1">
      <c r="I192" s="3"/>
    </row>
    <row r="193" spans="1:22" ht="13.9" customHeight="1">
      <c r="I193" s="3"/>
    </row>
    <row r="194" spans="1:22" ht="13.9" customHeight="1">
      <c r="I194" s="3"/>
    </row>
    <row r="195" spans="1:22" ht="13.9" customHeight="1">
      <c r="I195" s="3"/>
    </row>
    <row r="196" spans="1:22" ht="13.9" customHeight="1">
      <c r="I196" s="3"/>
    </row>
    <row r="197" spans="1:22" ht="13.9" customHeight="1">
      <c r="A197" s="68"/>
      <c r="B197" s="66"/>
      <c r="C197" s="29"/>
      <c r="D197" s="67"/>
      <c r="I197" s="3"/>
    </row>
    <row r="198" spans="1:22" ht="20.100000000000001" customHeight="1">
      <c r="A198" s="133" t="s">
        <v>267</v>
      </c>
      <c r="B198" s="133"/>
      <c r="C198" s="133"/>
      <c r="D198" s="133"/>
      <c r="E198" s="133"/>
      <c r="F198" s="133"/>
      <c r="G198" s="133"/>
      <c r="H198" s="133"/>
      <c r="I198" s="133"/>
      <c r="J198" s="133"/>
      <c r="K198" s="133"/>
      <c r="L198" s="133"/>
      <c r="M198" s="133"/>
      <c r="N198" s="133"/>
      <c r="O198" s="133"/>
      <c r="P198" s="133"/>
      <c r="Q198" s="133"/>
      <c r="R198" s="133"/>
      <c r="S198" s="133"/>
      <c r="T198" s="133"/>
      <c r="U198" s="133"/>
      <c r="V198" s="132"/>
    </row>
    <row r="199" spans="1:22" ht="20.45" customHeight="1">
      <c r="I199" s="3"/>
    </row>
    <row r="200" spans="1:22" ht="14.45" customHeight="1">
      <c r="A200" s="335"/>
      <c r="B200" s="336"/>
      <c r="C200" s="336"/>
      <c r="D200" s="336"/>
      <c r="E200" s="336"/>
      <c r="F200" s="336"/>
      <c r="G200" s="337"/>
      <c r="H200" s="181"/>
      <c r="I200" s="3"/>
    </row>
    <row r="201" spans="1:22" ht="13.9" customHeight="1">
      <c r="A201" s="213" t="s">
        <v>112</v>
      </c>
      <c r="B201" s="214"/>
      <c r="C201" s="214"/>
      <c r="D201" s="214"/>
      <c r="E201" s="214"/>
      <c r="F201" s="214"/>
      <c r="G201" s="215"/>
      <c r="H201" s="2"/>
      <c r="I201" s="2"/>
    </row>
    <row r="202" spans="1:22" ht="13.9" customHeight="1">
      <c r="A202" s="338" t="s">
        <v>118</v>
      </c>
      <c r="B202" s="339"/>
      <c r="C202" s="339"/>
      <c r="D202" s="339"/>
      <c r="E202" s="339"/>
      <c r="F202" s="340"/>
      <c r="G202" s="142">
        <v>2134</v>
      </c>
      <c r="H202" s="2"/>
      <c r="I202" s="2"/>
    </row>
    <row r="203" spans="1:22" ht="14.45" customHeight="1">
      <c r="A203" s="341" t="s">
        <v>117</v>
      </c>
      <c r="B203" s="342"/>
      <c r="C203" s="342"/>
      <c r="D203" s="342"/>
      <c r="E203" s="342"/>
      <c r="F203" s="343"/>
      <c r="G203" s="144">
        <v>1313</v>
      </c>
      <c r="H203" s="2"/>
      <c r="I203" s="2"/>
    </row>
    <row r="204" spans="1:22">
      <c r="A204" s="51"/>
      <c r="B204" s="182"/>
      <c r="C204" s="182"/>
      <c r="D204" s="182"/>
      <c r="E204" s="182"/>
      <c r="F204" s="182"/>
      <c r="G204" s="182"/>
      <c r="H204" s="225"/>
      <c r="I204" s="3"/>
    </row>
    <row r="205" spans="1:22" ht="14.45" customHeight="1">
      <c r="A205" s="51"/>
      <c r="B205" s="182"/>
      <c r="C205" s="182"/>
      <c r="D205" s="182"/>
      <c r="E205" s="182"/>
      <c r="F205" s="182"/>
      <c r="G205" s="182"/>
      <c r="H205" s="182"/>
      <c r="I205" s="3"/>
    </row>
    <row r="206" spans="1:22">
      <c r="I206" s="3"/>
    </row>
    <row r="207" spans="1:22">
      <c r="A207" s="323"/>
      <c r="B207" s="327"/>
      <c r="C207" s="324"/>
      <c r="H207" s="2"/>
      <c r="I207" s="3"/>
      <c r="J207" s="3"/>
    </row>
    <row r="208" spans="1:22" ht="15" customHeight="1">
      <c r="A208" s="276" t="s">
        <v>109</v>
      </c>
      <c r="B208" s="345" t="s">
        <v>110</v>
      </c>
      <c r="C208" s="345" t="s">
        <v>111</v>
      </c>
      <c r="H208" s="2"/>
      <c r="I208" s="3"/>
      <c r="J208" s="3"/>
    </row>
    <row r="209" spans="1:18">
      <c r="A209" s="344"/>
      <c r="B209" s="346"/>
      <c r="C209" s="346"/>
      <c r="H209" s="2"/>
      <c r="I209" s="3"/>
      <c r="J209" s="3"/>
    </row>
    <row r="210" spans="1:18">
      <c r="A210" s="344"/>
      <c r="B210" s="346"/>
      <c r="C210" s="346"/>
      <c r="D210" s="3"/>
      <c r="E210" s="3"/>
      <c r="H210" s="2"/>
      <c r="I210" s="2"/>
    </row>
    <row r="211" spans="1:18">
      <c r="A211" s="344"/>
      <c r="B211" s="347"/>
      <c r="C211" s="347"/>
      <c r="H211" s="2"/>
      <c r="I211" s="2"/>
    </row>
    <row r="212" spans="1:18">
      <c r="A212" s="277"/>
      <c r="B212" s="169">
        <v>17041</v>
      </c>
      <c r="C212" s="170">
        <v>3556</v>
      </c>
      <c r="D212" s="121">
        <f>C212/B212</f>
        <v>0.20867319992958161</v>
      </c>
      <c r="E212" s="122">
        <f>1-D212</f>
        <v>0.79132680007041833</v>
      </c>
      <c r="H212" s="2"/>
      <c r="I212" s="2"/>
    </row>
    <row r="213" spans="1:18">
      <c r="A213" s="120" t="s">
        <v>271</v>
      </c>
      <c r="B213" s="118"/>
      <c r="C213" s="118"/>
      <c r="D213" s="119"/>
      <c r="H213" s="2"/>
      <c r="I213" s="2"/>
    </row>
    <row r="214" spans="1:18">
      <c r="A214" s="323"/>
      <c r="B214" s="324"/>
      <c r="H214" s="2"/>
      <c r="I214" s="3"/>
      <c r="J214" s="3"/>
    </row>
    <row r="215" spans="1:18" ht="14.45" customHeight="1">
      <c r="A215" s="325" t="s">
        <v>116</v>
      </c>
      <c r="B215" s="326"/>
      <c r="H215" s="2"/>
      <c r="I215" s="3"/>
      <c r="J215" s="3"/>
    </row>
    <row r="216" spans="1:18">
      <c r="A216" s="117">
        <v>2007</v>
      </c>
      <c r="B216" s="194">
        <v>378</v>
      </c>
      <c r="H216" s="2"/>
      <c r="I216" s="3"/>
      <c r="J216" s="3"/>
    </row>
    <row r="217" spans="1:18">
      <c r="A217" s="117">
        <v>2008</v>
      </c>
      <c r="B217" s="194">
        <v>397</v>
      </c>
      <c r="H217" s="2"/>
      <c r="I217" s="3"/>
      <c r="J217" s="3"/>
    </row>
    <row r="218" spans="1:18">
      <c r="A218" s="117">
        <v>2009</v>
      </c>
      <c r="B218" s="194">
        <v>387</v>
      </c>
      <c r="H218" s="2"/>
      <c r="I218" s="3"/>
      <c r="J218" s="3"/>
    </row>
    <row r="219" spans="1:18">
      <c r="A219" s="117">
        <v>2010</v>
      </c>
      <c r="B219" s="194">
        <v>389</v>
      </c>
      <c r="H219" s="2"/>
      <c r="I219" s="3"/>
      <c r="J219" s="3"/>
    </row>
    <row r="220" spans="1:18">
      <c r="A220" s="117">
        <v>2011</v>
      </c>
      <c r="B220" s="194">
        <v>374</v>
      </c>
      <c r="H220" s="2"/>
      <c r="I220" s="3"/>
      <c r="J220" s="3"/>
    </row>
    <row r="221" spans="1:18">
      <c r="H221" s="2"/>
      <c r="I221" s="3"/>
      <c r="J221" s="3"/>
    </row>
    <row r="222" spans="1:18">
      <c r="A222" s="323"/>
      <c r="B222" s="327"/>
      <c r="C222" s="327"/>
      <c r="D222" s="327"/>
      <c r="E222" s="327"/>
      <c r="F222" s="324"/>
      <c r="H222" s="2"/>
      <c r="I222" s="3"/>
      <c r="J222" s="3"/>
    </row>
    <row r="223" spans="1:18" ht="14.45" customHeight="1">
      <c r="A223" s="328" t="s">
        <v>112</v>
      </c>
      <c r="B223" s="329"/>
      <c r="C223" s="329"/>
      <c r="D223" s="329"/>
      <c r="E223" s="330"/>
      <c r="F223" s="114"/>
      <c r="H223" s="2"/>
      <c r="I223" s="3"/>
      <c r="J223" s="3"/>
    </row>
    <row r="224" spans="1:18" ht="14.45" customHeight="1">
      <c r="A224" s="331" t="s">
        <v>113</v>
      </c>
      <c r="B224" s="332"/>
      <c r="C224" s="332"/>
      <c r="D224" s="332"/>
      <c r="E224" s="333"/>
      <c r="F224" s="159">
        <v>5289</v>
      </c>
      <c r="H224" s="2"/>
      <c r="I224" s="334"/>
      <c r="J224" s="334"/>
      <c r="K224" s="334"/>
      <c r="L224" s="334"/>
      <c r="M224" s="334"/>
      <c r="N224" s="334"/>
      <c r="O224" s="334"/>
      <c r="P224" s="334"/>
      <c r="Q224" s="334"/>
      <c r="R224" s="334"/>
    </row>
    <row r="225" spans="1:22" ht="14.45" customHeight="1">
      <c r="A225" s="363" t="s">
        <v>120</v>
      </c>
      <c r="B225" s="364"/>
      <c r="C225" s="364"/>
      <c r="D225" s="364"/>
      <c r="E225" s="365"/>
      <c r="F225" s="160">
        <v>1178</v>
      </c>
      <c r="H225" s="2"/>
      <c r="I225" s="366"/>
      <c r="J225" s="366"/>
      <c r="K225" s="366"/>
      <c r="L225" s="366"/>
      <c r="M225" s="366"/>
      <c r="N225" s="366"/>
      <c r="O225" s="366"/>
      <c r="P225" s="366"/>
      <c r="Q225" s="366"/>
      <c r="R225" s="179"/>
    </row>
    <row r="226" spans="1:22" ht="14.45" customHeight="1">
      <c r="A226" s="363" t="s">
        <v>114</v>
      </c>
      <c r="B226" s="364"/>
      <c r="C226" s="364"/>
      <c r="D226" s="364"/>
      <c r="E226" s="365"/>
      <c r="F226" s="160">
        <v>594</v>
      </c>
      <c r="H226" s="2"/>
      <c r="I226" s="367"/>
      <c r="J226" s="367"/>
      <c r="K226" s="367"/>
      <c r="L226" s="367"/>
      <c r="M226" s="367"/>
      <c r="N226" s="367"/>
      <c r="O226" s="367"/>
      <c r="P226" s="367"/>
      <c r="Q226" s="367"/>
      <c r="R226" s="179"/>
    </row>
    <row r="227" spans="1:22" ht="14.45" customHeight="1">
      <c r="A227" s="368" t="s">
        <v>119</v>
      </c>
      <c r="B227" s="369"/>
      <c r="C227" s="369"/>
      <c r="D227" s="369"/>
      <c r="E227" s="370"/>
      <c r="F227" s="163">
        <v>1554</v>
      </c>
      <c r="H227" s="2"/>
      <c r="I227" s="3"/>
    </row>
    <row r="228" spans="1:22">
      <c r="H228" s="2"/>
      <c r="I228" s="2"/>
    </row>
    <row r="229" spans="1:22">
      <c r="I229" s="23"/>
    </row>
    <row r="230" spans="1:22" ht="14.45" customHeight="1">
      <c r="I230" s="23"/>
    </row>
    <row r="231" spans="1:22" ht="20.100000000000001" customHeight="1">
      <c r="A231" s="133" t="s">
        <v>240</v>
      </c>
      <c r="B231" s="133"/>
      <c r="C231" s="133"/>
      <c r="D231" s="133"/>
      <c r="E231" s="133"/>
      <c r="F231" s="133"/>
      <c r="G231" s="133"/>
      <c r="H231" s="133"/>
      <c r="I231" s="133"/>
      <c r="J231" s="133"/>
      <c r="K231" s="133"/>
      <c r="L231" s="133"/>
      <c r="M231" s="133"/>
      <c r="N231" s="133"/>
      <c r="O231" s="133"/>
      <c r="P231" s="133"/>
      <c r="Q231" s="133"/>
      <c r="R231" s="133"/>
      <c r="S231" s="133"/>
      <c r="T231" s="133"/>
      <c r="U231" s="133"/>
      <c r="V231" s="133"/>
    </row>
    <row r="232" spans="1:22" ht="20.85" customHeight="1">
      <c r="A232" s="72"/>
      <c r="B232" s="72"/>
      <c r="C232" s="72"/>
      <c r="D232" s="72"/>
      <c r="E232" s="72"/>
      <c r="F232" s="72"/>
      <c r="G232" s="72"/>
      <c r="H232" s="72"/>
      <c r="I232" s="72"/>
      <c r="J232" s="72"/>
      <c r="K232" s="72"/>
      <c r="L232" s="72"/>
      <c r="M232" s="72"/>
      <c r="N232" s="72"/>
      <c r="O232" s="72"/>
      <c r="P232" s="72"/>
      <c r="Q232" s="72"/>
      <c r="R232" s="72"/>
      <c r="S232" s="72"/>
      <c r="T232" s="72"/>
      <c r="U232" s="72"/>
      <c r="V232" s="72"/>
    </row>
    <row r="233" spans="1:22" ht="15" customHeight="1">
      <c r="A233" s="371" t="s">
        <v>135</v>
      </c>
      <c r="B233" s="372"/>
      <c r="C233" s="373"/>
      <c r="D233" s="72"/>
      <c r="E233" s="217" t="s">
        <v>67</v>
      </c>
      <c r="F233" s="218"/>
      <c r="G233" s="218"/>
      <c r="H233" s="218"/>
      <c r="I233" s="218"/>
      <c r="J233" s="218"/>
      <c r="K233" s="218"/>
      <c r="L233" s="219"/>
      <c r="M233" s="72"/>
      <c r="N233" s="72"/>
      <c r="O233" s="72"/>
      <c r="P233" s="72"/>
      <c r="Q233" s="72"/>
      <c r="R233" s="72"/>
      <c r="S233" s="72"/>
      <c r="T233" s="72"/>
      <c r="U233" s="72"/>
      <c r="V233" s="72"/>
    </row>
    <row r="234" spans="1:22">
      <c r="A234" s="47" t="s">
        <v>66</v>
      </c>
      <c r="B234" s="141">
        <v>10195</v>
      </c>
      <c r="C234" s="88">
        <f>B234/B236</f>
        <v>0.87880355141798117</v>
      </c>
      <c r="E234" s="47" t="s">
        <v>74</v>
      </c>
      <c r="F234" s="48"/>
      <c r="G234" s="48"/>
      <c r="H234" s="48"/>
      <c r="I234" s="48"/>
      <c r="J234" s="106"/>
      <c r="K234" s="165">
        <v>2661.9016000000001</v>
      </c>
      <c r="L234" s="110">
        <f>K234/SUM(K234:K235)</f>
        <v>0.26901615917610944</v>
      </c>
    </row>
    <row r="235" spans="1:22">
      <c r="A235" s="223" t="s">
        <v>65</v>
      </c>
      <c r="B235" s="139">
        <v>1406</v>
      </c>
      <c r="C235" s="89">
        <f>B235/B236</f>
        <v>0.12119644858201879</v>
      </c>
      <c r="E235" s="223" t="s">
        <v>75</v>
      </c>
      <c r="F235" s="56"/>
      <c r="G235" s="56"/>
      <c r="H235" s="56"/>
      <c r="I235" s="56"/>
      <c r="J235" s="107"/>
      <c r="K235" s="161">
        <v>7233.0489790000001</v>
      </c>
      <c r="L235" s="111">
        <f>K235/SUM(K234:K235)</f>
        <v>0.73098384082389056</v>
      </c>
      <c r="M235" s="23"/>
      <c r="N235" s="23"/>
    </row>
    <row r="236" spans="1:22">
      <c r="A236" s="61" t="s">
        <v>85</v>
      </c>
      <c r="B236" s="170">
        <f>SUM(B234:B235)</f>
        <v>11601</v>
      </c>
      <c r="C236" s="73"/>
      <c r="E236" s="108" t="s">
        <v>136</v>
      </c>
      <c r="F236" s="58"/>
      <c r="G236" s="58"/>
      <c r="H236" s="58"/>
      <c r="I236" s="58"/>
      <c r="J236" s="109"/>
      <c r="K236" s="162">
        <v>1978.7481810000002</v>
      </c>
      <c r="L236" s="112">
        <f>K236/SUM(K234:K235)</f>
        <v>0.19997554967070647</v>
      </c>
      <c r="M236" s="113">
        <f>1-L236</f>
        <v>0.80002445032929348</v>
      </c>
      <c r="N236" s="23"/>
    </row>
    <row r="237" spans="1:22">
      <c r="G237" s="23"/>
      <c r="H237" s="23"/>
      <c r="I237" s="23"/>
    </row>
    <row r="238" spans="1:22">
      <c r="G238" s="23"/>
      <c r="H238" s="23"/>
      <c r="I238" s="23"/>
    </row>
    <row r="239" spans="1:22">
      <c r="A239" s="348" t="s">
        <v>68</v>
      </c>
      <c r="B239" s="349"/>
      <c r="C239" s="350"/>
      <c r="G239" s="23"/>
      <c r="H239" s="23"/>
      <c r="I239" s="23"/>
    </row>
    <row r="240" spans="1:22">
      <c r="A240" s="47" t="s">
        <v>69</v>
      </c>
      <c r="B240" s="142">
        <v>1878.78838</v>
      </c>
      <c r="C240" s="88">
        <f>B240/$B$245</f>
        <v>0.18547701419938725</v>
      </c>
      <c r="G240" s="23"/>
      <c r="H240" s="23"/>
      <c r="I240" s="23"/>
    </row>
    <row r="241" spans="1:9">
      <c r="A241" s="223" t="s">
        <v>70</v>
      </c>
      <c r="B241" s="143">
        <v>2397.781626</v>
      </c>
      <c r="C241" s="90">
        <f>B241/$B$245</f>
        <v>0.23671286315525958</v>
      </c>
      <c r="G241" s="23"/>
      <c r="H241" s="23"/>
      <c r="I241" s="23"/>
    </row>
    <row r="242" spans="1:9">
      <c r="A242" s="223" t="s">
        <v>71</v>
      </c>
      <c r="B242" s="143">
        <v>2311.4679849999998</v>
      </c>
      <c r="C242" s="90">
        <f>B242/$B$245</f>
        <v>0.22819184152888683</v>
      </c>
      <c r="G242" s="23"/>
      <c r="H242" s="23"/>
      <c r="I242" s="23"/>
    </row>
    <row r="243" spans="1:9">
      <c r="A243" s="223" t="s">
        <v>72</v>
      </c>
      <c r="B243" s="143">
        <v>2239.1338289999999</v>
      </c>
      <c r="C243" s="90">
        <f>B243/$B$245</f>
        <v>0.22105089717223039</v>
      </c>
      <c r="G243" s="23"/>
      <c r="H243" s="23"/>
      <c r="I243" s="23"/>
    </row>
    <row r="244" spans="1:9">
      <c r="A244" s="223" t="s">
        <v>73</v>
      </c>
      <c r="B244" s="143">
        <v>1302.322598</v>
      </c>
      <c r="C244" s="89">
        <f>B244/$B$245</f>
        <v>0.12856738394423586</v>
      </c>
      <c r="G244" s="23"/>
      <c r="H244" s="23"/>
      <c r="I244" s="23"/>
    </row>
    <row r="245" spans="1:9">
      <c r="A245" s="61" t="s">
        <v>2</v>
      </c>
      <c r="B245" s="164">
        <f>SUM(B240:B244)</f>
        <v>10129.494418</v>
      </c>
      <c r="C245" s="73"/>
      <c r="G245" s="23"/>
      <c r="H245" s="23"/>
      <c r="I245" s="23"/>
    </row>
    <row r="246" spans="1:9">
      <c r="G246" s="23"/>
      <c r="H246" s="23"/>
      <c r="I246" s="23"/>
    </row>
    <row r="247" spans="1:9">
      <c r="G247" s="23"/>
      <c r="H247" s="23"/>
      <c r="I247" s="23"/>
    </row>
    <row r="248" spans="1:9">
      <c r="G248" s="23"/>
      <c r="H248" s="23"/>
      <c r="I248" s="23"/>
    </row>
    <row r="249" spans="1:9">
      <c r="G249" s="23"/>
      <c r="H249" s="23"/>
      <c r="I249" s="23"/>
    </row>
    <row r="250" spans="1:9" ht="28.15" customHeight="1">
      <c r="A250" s="34" t="s">
        <v>257</v>
      </c>
      <c r="B250" s="201"/>
      <c r="C250" s="114"/>
      <c r="I250" s="23"/>
    </row>
    <row r="251" spans="1:9">
      <c r="A251" s="212" t="s">
        <v>253</v>
      </c>
      <c r="B251" s="199">
        <v>2275.4204529999997</v>
      </c>
      <c r="C251" s="200">
        <f>B251/$B$255</f>
        <v>0.22463317110200182</v>
      </c>
      <c r="I251" s="23"/>
    </row>
    <row r="252" spans="1:9">
      <c r="A252" s="212" t="s">
        <v>254</v>
      </c>
      <c r="B252" s="199">
        <v>2695.9658070000005</v>
      </c>
      <c r="C252" s="200">
        <f>B252/$B$255</f>
        <v>0.2661500856294613</v>
      </c>
      <c r="I252" s="23"/>
    </row>
    <row r="253" spans="1:9">
      <c r="A253" s="212" t="s">
        <v>255</v>
      </c>
      <c r="B253" s="199">
        <v>1924.2413529999999</v>
      </c>
      <c r="C253" s="200">
        <f>B253/$B$255</f>
        <v>0.1899642048660079</v>
      </c>
      <c r="I253" s="23"/>
    </row>
    <row r="254" spans="1:9">
      <c r="A254" s="212" t="s">
        <v>256</v>
      </c>
      <c r="B254" s="199">
        <v>3233.866806</v>
      </c>
      <c r="C254" s="200">
        <f>B254/$B$255</f>
        <v>0.31925253840252893</v>
      </c>
      <c r="I254" s="23"/>
    </row>
    <row r="255" spans="1:9">
      <c r="A255" s="51"/>
      <c r="B255" s="199">
        <f>SUM(B251:B254)</f>
        <v>10129.494419000001</v>
      </c>
      <c r="C255" s="115"/>
      <c r="I255" s="23"/>
    </row>
    <row r="256" spans="1:9">
      <c r="A256" s="2" t="s">
        <v>272</v>
      </c>
      <c r="I256" s="23"/>
    </row>
    <row r="257" spans="1:22">
      <c r="A257"/>
      <c r="I257" s="23"/>
    </row>
    <row r="258" spans="1:22">
      <c r="I258" s="23"/>
    </row>
    <row r="259" spans="1:22">
      <c r="I259" s="23"/>
    </row>
    <row r="260" spans="1:22">
      <c r="I260" s="23"/>
    </row>
    <row r="261" spans="1:22">
      <c r="H261" s="2"/>
      <c r="I261" s="2"/>
    </row>
    <row r="262" spans="1:22" ht="20.100000000000001" customHeight="1">
      <c r="A262" s="241" t="s">
        <v>239</v>
      </c>
      <c r="B262" s="241"/>
      <c r="C262" s="241"/>
      <c r="D262" s="241"/>
      <c r="E262" s="241"/>
      <c r="F262" s="241"/>
      <c r="G262" s="241"/>
      <c r="H262" s="241"/>
      <c r="I262" s="241"/>
      <c r="J262" s="241"/>
      <c r="K262" s="241"/>
      <c r="L262" s="241"/>
      <c r="M262" s="241"/>
      <c r="N262" s="241"/>
      <c r="O262" s="241"/>
      <c r="P262" s="241"/>
      <c r="Q262" s="241"/>
      <c r="R262" s="241"/>
      <c r="S262" s="241"/>
      <c r="T262" s="241"/>
      <c r="U262" s="241"/>
      <c r="V262" s="241"/>
    </row>
    <row r="263" spans="1:22" ht="20.85" customHeight="1">
      <c r="A263" s="1"/>
      <c r="B263" s="1"/>
      <c r="C263" s="10"/>
      <c r="D263" s="10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>
      <c r="A264" s="213" t="s">
        <v>48</v>
      </c>
      <c r="B264" s="214"/>
      <c r="C264" s="214"/>
      <c r="D264" s="214"/>
      <c r="E264" s="215"/>
      <c r="G264" s="3"/>
      <c r="I264" s="2"/>
    </row>
    <row r="265" spans="1:22" ht="15.75" customHeight="1">
      <c r="A265" s="47" t="s">
        <v>273</v>
      </c>
      <c r="B265" s="48"/>
      <c r="C265" s="48"/>
      <c r="D265" s="194">
        <v>5684.9080899999999</v>
      </c>
      <c r="E265" s="21">
        <f>D265/SUM($D$265:$D$266)</f>
        <v>0.77202861419621038</v>
      </c>
      <c r="G265" s="3"/>
      <c r="I265" s="2"/>
    </row>
    <row r="266" spans="1:22">
      <c r="A266" s="42" t="s">
        <v>274</v>
      </c>
      <c r="B266" s="49"/>
      <c r="C266" s="50"/>
      <c r="D266" s="194">
        <v>1678.6895610000001</v>
      </c>
      <c r="E266" s="21">
        <f>D266/SUM($D$265:$D$266)</f>
        <v>0.22797138580378964</v>
      </c>
      <c r="G266" s="3"/>
      <c r="I266" s="2"/>
    </row>
    <row r="267" spans="1:22">
      <c r="A267" s="68"/>
      <c r="B267" s="68"/>
      <c r="C267" s="69"/>
      <c r="D267" s="29"/>
      <c r="E267" s="54"/>
      <c r="G267" s="3"/>
      <c r="I267" s="2"/>
    </row>
    <row r="268" spans="1:22">
      <c r="A268" s="68"/>
      <c r="B268" s="68"/>
      <c r="C268" s="69"/>
      <c r="D268" s="29"/>
      <c r="E268" s="54"/>
      <c r="G268" s="3"/>
      <c r="I268" s="2"/>
    </row>
    <row r="269" spans="1:22">
      <c r="A269" s="68"/>
      <c r="B269" s="68"/>
      <c r="C269" s="69"/>
      <c r="D269" s="29"/>
      <c r="E269" s="54"/>
      <c r="G269" s="3"/>
      <c r="I269" s="2"/>
    </row>
    <row r="270" spans="1:22">
      <c r="A270" s="68"/>
      <c r="B270" s="68"/>
      <c r="C270" s="69"/>
      <c r="D270" s="29"/>
      <c r="E270" s="54"/>
      <c r="G270" s="3"/>
      <c r="I270" s="2"/>
    </row>
    <row r="271" spans="1:22">
      <c r="A271" s="68"/>
      <c r="B271" s="68"/>
      <c r="C271" s="69"/>
      <c r="D271" s="29"/>
      <c r="E271" s="54"/>
      <c r="G271" s="3"/>
      <c r="I271" s="2"/>
    </row>
    <row r="272" spans="1:22" ht="33" customHeight="1">
      <c r="A272" s="68"/>
      <c r="B272" s="68"/>
      <c r="C272" s="69"/>
      <c r="D272" s="29"/>
      <c r="E272" s="54"/>
      <c r="G272" s="3"/>
      <c r="I272" s="2"/>
    </row>
    <row r="273" spans="1:14" ht="40.5" customHeight="1">
      <c r="A273" s="68"/>
      <c r="B273" s="68"/>
      <c r="C273" s="69"/>
      <c r="D273" s="29"/>
      <c r="E273" s="54"/>
      <c r="G273" s="3"/>
      <c r="I273" s="2"/>
    </row>
    <row r="274" spans="1:14">
      <c r="A274" s="68"/>
      <c r="B274" s="68"/>
      <c r="C274" s="69"/>
      <c r="D274" s="29"/>
      <c r="E274" s="54"/>
      <c r="G274" s="3"/>
      <c r="H274" s="213" t="s">
        <v>50</v>
      </c>
      <c r="I274" s="214"/>
      <c r="J274" s="214"/>
      <c r="K274" s="214"/>
      <c r="L274" s="215"/>
      <c r="M274" s="70"/>
      <c r="N274" s="71"/>
    </row>
    <row r="275" spans="1:14">
      <c r="A275" s="68"/>
      <c r="B275" s="68"/>
      <c r="C275" s="69"/>
      <c r="D275" s="29"/>
      <c r="E275" s="54"/>
      <c r="G275" s="3"/>
      <c r="H275" s="47" t="s">
        <v>80</v>
      </c>
      <c r="I275" s="48"/>
      <c r="J275" s="48"/>
      <c r="K275" s="48"/>
      <c r="L275" s="48"/>
      <c r="M275" s="159">
        <v>212.091363</v>
      </c>
      <c r="N275" s="55">
        <f>M275/SUM($M$275:$M$279)</f>
        <v>2.8801958369790617E-2</v>
      </c>
    </row>
    <row r="276" spans="1:14">
      <c r="A276" s="68"/>
      <c r="B276" s="68"/>
      <c r="C276" s="69"/>
      <c r="D276" s="29"/>
      <c r="E276" s="54"/>
      <c r="G276" s="3"/>
      <c r="H276" s="223" t="s">
        <v>76</v>
      </c>
      <c r="I276" s="56"/>
      <c r="J276" s="56"/>
      <c r="K276" s="56"/>
      <c r="L276" s="56"/>
      <c r="M276" s="160">
        <v>433.32959099999999</v>
      </c>
      <c r="N276" s="57">
        <f>M276/SUM($M$275:$M$279)</f>
        <v>5.8846058905191692E-2</v>
      </c>
    </row>
    <row r="277" spans="1:14">
      <c r="A277" s="51"/>
      <c r="B277" s="51"/>
      <c r="C277" s="52"/>
      <c r="D277" s="53"/>
      <c r="E277" s="54"/>
      <c r="H277" s="223" t="s">
        <v>77</v>
      </c>
      <c r="I277" s="56"/>
      <c r="J277" s="56"/>
      <c r="K277" s="56"/>
      <c r="L277" s="56"/>
      <c r="M277" s="160">
        <v>528.04936399999997</v>
      </c>
      <c r="N277" s="57">
        <f>M277/SUM($M$275:$M$279)</f>
        <v>7.1708982317787315E-2</v>
      </c>
    </row>
    <row r="278" spans="1:14">
      <c r="H278" s="223" t="s">
        <v>78</v>
      </c>
      <c r="I278" s="56"/>
      <c r="J278" s="56"/>
      <c r="K278" s="56"/>
      <c r="L278" s="56"/>
      <c r="M278" s="160">
        <v>4907.3449730000002</v>
      </c>
      <c r="N278" s="57">
        <f>M278/SUM($M$275:$M$279)</f>
        <v>0.66641631992598993</v>
      </c>
    </row>
    <row r="279" spans="1:14">
      <c r="H279" s="42" t="s">
        <v>79</v>
      </c>
      <c r="I279" s="58"/>
      <c r="J279" s="58"/>
      <c r="K279" s="58"/>
      <c r="L279" s="58"/>
      <c r="M279" s="163">
        <v>1282.9674170000001</v>
      </c>
      <c r="N279" s="59">
        <f>M279/SUM($M$275:$M$279)</f>
        <v>0.17422668048124051</v>
      </c>
    </row>
    <row r="280" spans="1:14">
      <c r="I280" s="2"/>
    </row>
    <row r="281" spans="1:14">
      <c r="H281" s="351" t="s">
        <v>252</v>
      </c>
      <c r="I281" s="352"/>
      <c r="J281" s="352"/>
      <c r="K281" s="352"/>
      <c r="L281" s="352"/>
      <c r="M281" s="352"/>
      <c r="N281" s="353"/>
    </row>
    <row r="282" spans="1:14">
      <c r="H282" s="81" t="s">
        <v>89</v>
      </c>
      <c r="I282" s="80"/>
      <c r="J282" s="80"/>
      <c r="K282" s="80"/>
      <c r="L282" s="80"/>
      <c r="M282" s="166">
        <v>2408.3531560000001</v>
      </c>
      <c r="N282" s="74">
        <f>M282/$M$285</f>
        <v>0.2378225915200918</v>
      </c>
    </row>
    <row r="283" spans="1:14" ht="15" customHeight="1">
      <c r="H283" s="354" t="s">
        <v>81</v>
      </c>
      <c r="I283" s="355"/>
      <c r="J283" s="355"/>
      <c r="K283" s="355"/>
      <c r="L283" s="356"/>
      <c r="M283" s="167">
        <v>5852.3601739999995</v>
      </c>
      <c r="N283" s="74">
        <f>M283/$M$285</f>
        <v>0.5779150203209048</v>
      </c>
    </row>
    <row r="284" spans="1:14" ht="14.45" customHeight="1">
      <c r="H284" s="357" t="s">
        <v>82</v>
      </c>
      <c r="I284" s="358"/>
      <c r="J284" s="358"/>
      <c r="K284" s="358"/>
      <c r="L284" s="359"/>
      <c r="M284" s="167">
        <v>1868.7810869999998</v>
      </c>
      <c r="N284" s="74">
        <f>M284/$M$285</f>
        <v>0.18454036111225294</v>
      </c>
    </row>
    <row r="285" spans="1:14" ht="14.45" customHeight="1">
      <c r="H285" s="360" t="s">
        <v>20</v>
      </c>
      <c r="I285" s="361"/>
      <c r="J285" s="361"/>
      <c r="K285" s="361"/>
      <c r="L285" s="362"/>
      <c r="M285" s="168">
        <f>B71</f>
        <v>10126.679474</v>
      </c>
      <c r="N285" s="75"/>
    </row>
    <row r="286" spans="1:14" ht="14.45" customHeight="1">
      <c r="I286" s="23"/>
    </row>
    <row r="287" spans="1:14" ht="14.45" customHeight="1">
      <c r="H287" s="2"/>
      <c r="I287" s="2"/>
    </row>
    <row r="288" spans="1:14">
      <c r="H288" s="2"/>
      <c r="I288" s="3"/>
    </row>
    <row r="289" spans="1:22" ht="15.75">
      <c r="A289" s="133" t="s">
        <v>263</v>
      </c>
      <c r="B289" s="133"/>
      <c r="C289" s="133"/>
      <c r="D289" s="133"/>
      <c r="E289" s="133"/>
      <c r="F289" s="133"/>
      <c r="G289" s="133"/>
      <c r="H289" s="133"/>
      <c r="I289" s="133"/>
      <c r="J289" s="133"/>
      <c r="K289" s="133"/>
      <c r="L289" s="133"/>
      <c r="M289" s="133"/>
      <c r="N289" s="133"/>
      <c r="O289" s="133"/>
      <c r="P289" s="133"/>
      <c r="Q289" s="133"/>
      <c r="R289" s="133"/>
      <c r="S289" s="133"/>
      <c r="T289" s="133"/>
      <c r="U289" s="133"/>
      <c r="V289" s="133"/>
    </row>
    <row r="290" spans="1:22">
      <c r="A290" s="10"/>
      <c r="B290" s="10"/>
      <c r="C290" s="10"/>
      <c r="D290" s="10"/>
      <c r="E290" s="10"/>
      <c r="F290" s="10"/>
      <c r="G290" s="10"/>
      <c r="H290" s="10"/>
      <c r="I290" s="11"/>
      <c r="J290" s="3"/>
      <c r="P290" s="10"/>
      <c r="Q290" s="10"/>
      <c r="R290" s="10"/>
      <c r="S290" s="10"/>
      <c r="T290" s="10"/>
      <c r="U290" s="10"/>
      <c r="V290" s="10"/>
    </row>
    <row r="291" spans="1:22" ht="24" customHeight="1">
      <c r="A291" s="328" t="s">
        <v>246</v>
      </c>
      <c r="B291" s="329"/>
      <c r="C291" s="329"/>
      <c r="D291" s="329"/>
      <c r="E291" s="329"/>
      <c r="F291" s="330"/>
      <c r="H291" s="2"/>
      <c r="I291" s="3"/>
      <c r="J291" s="3"/>
    </row>
    <row r="292" spans="1:22" ht="24" customHeight="1">
      <c r="A292" s="380" t="s">
        <v>142</v>
      </c>
      <c r="B292" s="381"/>
      <c r="C292" s="381"/>
      <c r="D292" s="381"/>
      <c r="E292" s="382"/>
      <c r="F292" s="197">
        <v>790</v>
      </c>
      <c r="H292" s="2"/>
      <c r="I292" s="3"/>
      <c r="J292" s="3"/>
    </row>
    <row r="293" spans="1:22" ht="24" customHeight="1">
      <c r="A293" s="383" t="s">
        <v>143</v>
      </c>
      <c r="B293" s="384"/>
      <c r="C293" s="384"/>
      <c r="D293" s="384"/>
      <c r="E293" s="385"/>
      <c r="F293" s="198">
        <v>4</v>
      </c>
      <c r="H293" s="2"/>
      <c r="I293" s="3"/>
      <c r="J293" s="3"/>
    </row>
    <row r="294" spans="1:22" ht="24" customHeight="1">
      <c r="A294" s="383" t="s">
        <v>144</v>
      </c>
      <c r="B294" s="384"/>
      <c r="C294" s="384"/>
      <c r="D294" s="384"/>
      <c r="E294" s="385"/>
      <c r="F294" s="198">
        <v>12</v>
      </c>
      <c r="H294" s="2"/>
      <c r="I294" s="3"/>
      <c r="J294" s="3"/>
    </row>
    <row r="295" spans="1:22" ht="20.100000000000001" customHeight="1">
      <c r="A295" s="374" t="s">
        <v>145</v>
      </c>
      <c r="B295" s="375"/>
      <c r="C295" s="375"/>
      <c r="D295" s="375"/>
      <c r="E295" s="376"/>
      <c r="F295" s="226">
        <v>2</v>
      </c>
      <c r="H295" s="2"/>
      <c r="I295" s="3"/>
      <c r="J295" s="3"/>
    </row>
    <row r="296" spans="1:22" ht="20.100000000000001" customHeight="1">
      <c r="A296" s="374" t="s">
        <v>146</v>
      </c>
      <c r="B296" s="375"/>
      <c r="C296" s="375"/>
      <c r="D296" s="375"/>
      <c r="E296" s="376"/>
      <c r="F296" s="226">
        <v>1</v>
      </c>
      <c r="H296" s="2"/>
      <c r="I296" s="3"/>
      <c r="J296" s="3"/>
    </row>
    <row r="297" spans="1:22" ht="20.100000000000001" customHeight="1">
      <c r="A297" s="374" t="s">
        <v>147</v>
      </c>
      <c r="B297" s="375"/>
      <c r="C297" s="375"/>
      <c r="D297" s="375"/>
      <c r="E297" s="376"/>
      <c r="F297" s="226">
        <v>8</v>
      </c>
      <c r="H297" s="2"/>
      <c r="I297" s="3"/>
      <c r="J297" s="3"/>
    </row>
    <row r="298" spans="1:22" ht="20.100000000000001" customHeight="1">
      <c r="A298" s="374" t="s">
        <v>148</v>
      </c>
      <c r="B298" s="375"/>
      <c r="C298" s="375"/>
      <c r="D298" s="375"/>
      <c r="E298" s="376"/>
      <c r="F298" s="226">
        <v>166</v>
      </c>
      <c r="H298" s="2"/>
      <c r="I298" s="3"/>
      <c r="J298" s="3"/>
      <c r="L298" s="23"/>
    </row>
    <row r="299" spans="1:22" ht="20.100000000000001" customHeight="1">
      <c r="A299" s="374" t="s">
        <v>149</v>
      </c>
      <c r="B299" s="375"/>
      <c r="C299" s="375"/>
      <c r="D299" s="375"/>
      <c r="E299" s="376"/>
      <c r="F299" s="226">
        <v>134</v>
      </c>
      <c r="H299" s="2"/>
      <c r="I299" s="3"/>
      <c r="J299" s="3"/>
    </row>
    <row r="300" spans="1:22" ht="20.100000000000001" customHeight="1">
      <c r="A300" s="374" t="s">
        <v>150</v>
      </c>
      <c r="B300" s="375"/>
      <c r="C300" s="375"/>
      <c r="D300" s="375"/>
      <c r="E300" s="376"/>
      <c r="F300" s="226">
        <v>9</v>
      </c>
      <c r="H300" s="2"/>
      <c r="I300" s="3"/>
      <c r="J300" s="3"/>
    </row>
    <row r="301" spans="1:22" ht="20.100000000000001" customHeight="1">
      <c r="A301" s="374" t="s">
        <v>151</v>
      </c>
      <c r="B301" s="375"/>
      <c r="C301" s="375"/>
      <c r="D301" s="375"/>
      <c r="E301" s="376"/>
      <c r="F301" s="226">
        <v>26</v>
      </c>
      <c r="H301" s="2"/>
      <c r="I301" s="3"/>
      <c r="J301" s="3"/>
    </row>
    <row r="302" spans="1:22" ht="20.100000000000001" customHeight="1">
      <c r="A302" s="377" t="s">
        <v>152</v>
      </c>
      <c r="B302" s="378"/>
      <c r="C302" s="378"/>
      <c r="D302" s="378"/>
      <c r="E302" s="379"/>
      <c r="F302" s="226">
        <v>31</v>
      </c>
      <c r="H302" s="2"/>
      <c r="I302" s="3"/>
      <c r="J302" s="3"/>
    </row>
    <row r="303" spans="1:22" ht="20.100000000000001" customHeight="1">
      <c r="A303" s="377" t="s">
        <v>153</v>
      </c>
      <c r="B303" s="378"/>
      <c r="C303" s="378"/>
      <c r="D303" s="378"/>
      <c r="E303" s="379"/>
      <c r="F303" s="226">
        <v>19</v>
      </c>
      <c r="H303" s="2"/>
      <c r="I303" s="3"/>
      <c r="J303" s="3"/>
    </row>
    <row r="304" spans="1:22" ht="20.100000000000001" customHeight="1">
      <c r="A304" s="374" t="s">
        <v>154</v>
      </c>
      <c r="B304" s="375"/>
      <c r="C304" s="375"/>
      <c r="D304" s="375"/>
      <c r="E304" s="376"/>
      <c r="F304" s="226">
        <v>39</v>
      </c>
      <c r="H304" s="2"/>
      <c r="I304" s="3"/>
      <c r="J304" s="3"/>
    </row>
    <row r="305" spans="1:22" ht="20.100000000000001" customHeight="1">
      <c r="A305" s="374" t="s">
        <v>155</v>
      </c>
      <c r="B305" s="375"/>
      <c r="C305" s="375"/>
      <c r="D305" s="375"/>
      <c r="E305" s="376"/>
      <c r="F305" s="226">
        <v>125</v>
      </c>
      <c r="H305" s="2"/>
      <c r="I305" s="3"/>
      <c r="J305" s="3"/>
    </row>
    <row r="306" spans="1:22" ht="20.100000000000001" customHeight="1">
      <c r="A306" s="374" t="s">
        <v>156</v>
      </c>
      <c r="B306" s="375"/>
      <c r="C306" s="375"/>
      <c r="D306" s="375"/>
      <c r="E306" s="376"/>
      <c r="F306" s="226">
        <v>164</v>
      </c>
      <c r="H306" s="2"/>
      <c r="I306" s="3"/>
      <c r="J306" s="3"/>
    </row>
    <row r="307" spans="1:22" ht="20.100000000000001" customHeight="1">
      <c r="A307" s="374" t="s">
        <v>157</v>
      </c>
      <c r="B307" s="375"/>
      <c r="C307" s="375"/>
      <c r="D307" s="375"/>
      <c r="E307" s="376"/>
      <c r="F307" s="226">
        <v>50</v>
      </c>
      <c r="H307" s="2"/>
      <c r="I307" s="3"/>
      <c r="J307" s="3"/>
    </row>
    <row r="308" spans="1:22" ht="20.100000000000001" customHeight="1">
      <c r="A308" s="227"/>
      <c r="B308" s="227"/>
      <c r="C308" s="227"/>
      <c r="D308" s="227"/>
      <c r="E308" s="227"/>
      <c r="F308" s="227"/>
      <c r="H308" s="2"/>
      <c r="I308" s="3"/>
      <c r="J308" s="3"/>
    </row>
    <row r="309" spans="1:22" ht="20.100000000000001" customHeight="1">
      <c r="A309" s="405" t="s">
        <v>124</v>
      </c>
      <c r="B309" s="406"/>
      <c r="C309" s="406"/>
      <c r="D309" s="406"/>
      <c r="E309" s="406"/>
      <c r="F309" s="406"/>
      <c r="G309" s="330"/>
      <c r="H309" s="2"/>
      <c r="I309" s="3"/>
      <c r="J309" s="3"/>
    </row>
    <row r="310" spans="1:22" ht="20.100000000000001" customHeight="1">
      <c r="A310" s="386" t="s">
        <v>115</v>
      </c>
      <c r="B310" s="387"/>
      <c r="C310" s="387"/>
      <c r="D310" s="387"/>
      <c r="E310" s="388"/>
      <c r="F310" s="228">
        <v>790</v>
      </c>
      <c r="G310" s="116"/>
      <c r="H310" s="2"/>
      <c r="I310" s="3"/>
      <c r="J310" s="3"/>
    </row>
    <row r="311" spans="1:22" ht="20.100000000000001" customHeight="1">
      <c r="A311" s="389" t="s">
        <v>125</v>
      </c>
      <c r="B311" s="390"/>
      <c r="C311" s="390"/>
      <c r="D311" s="390"/>
      <c r="E311" s="391"/>
      <c r="F311" s="229">
        <v>617</v>
      </c>
      <c r="G311" s="18">
        <f>F311/$F$310</f>
        <v>0.78101265822784816</v>
      </c>
      <c r="H311" s="2"/>
      <c r="I311" s="3"/>
      <c r="J311" s="3"/>
    </row>
    <row r="312" spans="1:22" ht="14.45" customHeight="1">
      <c r="A312" s="392" t="s">
        <v>126</v>
      </c>
      <c r="B312" s="393"/>
      <c r="C312" s="393"/>
      <c r="D312" s="393"/>
      <c r="E312" s="394"/>
      <c r="F312" s="195">
        <v>170</v>
      </c>
      <c r="G312" s="18">
        <f>F312/$F$310</f>
        <v>0.21518987341772153</v>
      </c>
      <c r="H312" s="2"/>
      <c r="I312" s="3"/>
      <c r="J312" s="3"/>
    </row>
    <row r="313" spans="1:22" ht="14.45" customHeight="1">
      <c r="A313" s="395" t="s">
        <v>127</v>
      </c>
      <c r="B313" s="396"/>
      <c r="C313" s="396"/>
      <c r="D313" s="396"/>
      <c r="E313" s="397"/>
      <c r="F313" s="196">
        <v>3</v>
      </c>
      <c r="G313" s="26">
        <f>F313/$F$310</f>
        <v>3.7974683544303796E-3</v>
      </c>
      <c r="H313" s="2"/>
      <c r="I313" s="3"/>
      <c r="J313" s="3"/>
    </row>
    <row r="314" spans="1:22">
      <c r="H314" s="2"/>
      <c r="I314" s="3"/>
      <c r="J314" s="3"/>
    </row>
    <row r="315" spans="1:22" ht="20.100000000000001" customHeight="1">
      <c r="A315" s="398" t="s">
        <v>264</v>
      </c>
      <c r="B315" s="398"/>
      <c r="C315" s="398"/>
      <c r="D315" s="398"/>
      <c r="E315" s="398"/>
      <c r="F315" s="398"/>
      <c r="G315" s="398"/>
      <c r="H315" s="398"/>
      <c r="I315" s="398"/>
      <c r="J315" s="398"/>
      <c r="K315" s="398"/>
      <c r="L315" s="398"/>
      <c r="M315" s="398"/>
      <c r="N315" s="398"/>
      <c r="O315" s="398"/>
      <c r="P315" s="398"/>
      <c r="Q315" s="398"/>
      <c r="R315" s="398"/>
      <c r="S315" s="398"/>
      <c r="T315" s="398"/>
      <c r="U315" s="398"/>
      <c r="V315" s="398"/>
    </row>
    <row r="316" spans="1:22">
      <c r="H316" s="2"/>
      <c r="I316" s="3"/>
      <c r="J316" s="3"/>
    </row>
    <row r="317" spans="1:22">
      <c r="A317" s="399" t="s">
        <v>181</v>
      </c>
      <c r="B317" s="400"/>
      <c r="D317" s="399" t="s">
        <v>268</v>
      </c>
      <c r="E317" s="401"/>
      <c r="F317" s="401"/>
      <c r="G317" s="401"/>
      <c r="H317" s="401"/>
      <c r="I317" s="400"/>
      <c r="K317" s="402" t="s">
        <v>238</v>
      </c>
      <c r="L317" s="403"/>
      <c r="M317" s="403"/>
      <c r="N317" s="403"/>
      <c r="O317" s="403"/>
      <c r="P317" s="403"/>
      <c r="Q317" s="404"/>
    </row>
    <row r="318" spans="1:22">
      <c r="A318" s="186" t="s">
        <v>158</v>
      </c>
      <c r="B318" s="186">
        <v>0</v>
      </c>
      <c r="D318" s="412" t="s">
        <v>182</v>
      </c>
      <c r="E318" s="412"/>
      <c r="F318" s="412"/>
      <c r="G318" s="412"/>
      <c r="H318" s="412"/>
      <c r="I318" s="186">
        <v>18</v>
      </c>
      <c r="K318" s="413" t="s">
        <v>204</v>
      </c>
      <c r="L318" s="414"/>
      <c r="M318" s="414"/>
      <c r="N318" s="414"/>
      <c r="O318" s="414"/>
      <c r="P318" s="415"/>
      <c r="Q318" s="186">
        <v>0</v>
      </c>
    </row>
    <row r="319" spans="1:22">
      <c r="A319" s="186" t="s">
        <v>159</v>
      </c>
      <c r="B319" s="186">
        <v>0</v>
      </c>
      <c r="D319" s="416" t="s">
        <v>183</v>
      </c>
      <c r="E319" s="416"/>
      <c r="F319" s="416"/>
      <c r="G319" s="416"/>
      <c r="H319" s="416"/>
      <c r="I319" s="186">
        <v>2</v>
      </c>
      <c r="K319" s="413" t="s">
        <v>205</v>
      </c>
      <c r="L319" s="414"/>
      <c r="M319" s="414"/>
      <c r="N319" s="414"/>
      <c r="O319" s="414"/>
      <c r="P319" s="415"/>
      <c r="Q319" s="186">
        <v>1</v>
      </c>
    </row>
    <row r="320" spans="1:22">
      <c r="A320" s="186" t="s">
        <v>160</v>
      </c>
      <c r="B320" s="186">
        <v>0</v>
      </c>
      <c r="C320" s="66"/>
      <c r="D320" s="416" t="s">
        <v>184</v>
      </c>
      <c r="E320" s="416"/>
      <c r="F320" s="416"/>
      <c r="G320" s="416"/>
      <c r="H320" s="416"/>
      <c r="I320" s="186">
        <v>1</v>
      </c>
      <c r="K320" s="413" t="s">
        <v>206</v>
      </c>
      <c r="L320" s="414"/>
      <c r="M320" s="414"/>
      <c r="N320" s="414"/>
      <c r="O320" s="414"/>
      <c r="P320" s="415"/>
      <c r="Q320" s="186">
        <v>0</v>
      </c>
    </row>
    <row r="321" spans="1:17" ht="12.95" customHeight="1">
      <c r="A321" s="22" t="s">
        <v>161</v>
      </c>
      <c r="B321" s="22">
        <v>0</v>
      </c>
      <c r="C321" s="52"/>
      <c r="D321" s="407" t="s">
        <v>185</v>
      </c>
      <c r="E321" s="407"/>
      <c r="F321" s="407"/>
      <c r="G321" s="407"/>
      <c r="H321" s="407"/>
      <c r="I321" s="22">
        <v>1</v>
      </c>
      <c r="J321" s="227"/>
      <c r="K321" s="408" t="s">
        <v>207</v>
      </c>
      <c r="L321" s="409"/>
      <c r="M321" s="409"/>
      <c r="N321" s="409"/>
      <c r="O321" s="409"/>
      <c r="P321" s="410"/>
      <c r="Q321" s="22">
        <v>0</v>
      </c>
    </row>
    <row r="322" spans="1:17" ht="12.95" customHeight="1">
      <c r="A322" s="22" t="s">
        <v>162</v>
      </c>
      <c r="B322" s="22">
        <v>6</v>
      </c>
      <c r="C322" s="52"/>
      <c r="D322" s="411" t="s">
        <v>186</v>
      </c>
      <c r="E322" s="411"/>
      <c r="F322" s="411"/>
      <c r="G322" s="411"/>
      <c r="H322" s="411"/>
      <c r="I322" s="22">
        <v>1</v>
      </c>
      <c r="J322" s="227"/>
      <c r="K322" s="408" t="s">
        <v>220</v>
      </c>
      <c r="L322" s="409"/>
      <c r="M322" s="409"/>
      <c r="N322" s="409"/>
      <c r="O322" s="409"/>
      <c r="P322" s="410"/>
      <c r="Q322" s="22">
        <v>0</v>
      </c>
    </row>
    <row r="323" spans="1:17" ht="12.95" customHeight="1">
      <c r="A323" s="22" t="s">
        <v>163</v>
      </c>
      <c r="B323" s="22">
        <v>12</v>
      </c>
      <c r="C323" s="227"/>
      <c r="D323" s="411" t="s">
        <v>187</v>
      </c>
      <c r="E323" s="411"/>
      <c r="F323" s="411"/>
      <c r="G323" s="411"/>
      <c r="H323" s="411"/>
      <c r="I323" s="22">
        <v>2</v>
      </c>
      <c r="J323" s="227"/>
      <c r="K323" s="408" t="s">
        <v>208</v>
      </c>
      <c r="L323" s="409"/>
      <c r="M323" s="409"/>
      <c r="N323" s="409"/>
      <c r="O323" s="409"/>
      <c r="P323" s="410"/>
      <c r="Q323" s="22">
        <v>0</v>
      </c>
    </row>
    <row r="324" spans="1:17" ht="12.95" customHeight="1">
      <c r="A324" s="22" t="s">
        <v>164</v>
      </c>
      <c r="B324" s="22">
        <v>7</v>
      </c>
      <c r="C324" s="227"/>
      <c r="D324" s="417" t="s">
        <v>188</v>
      </c>
      <c r="E324" s="417"/>
      <c r="F324" s="417"/>
      <c r="G324" s="417"/>
      <c r="H324" s="417"/>
      <c r="I324" s="22">
        <v>5</v>
      </c>
      <c r="J324" s="227"/>
      <c r="K324" s="408" t="s">
        <v>221</v>
      </c>
      <c r="L324" s="409"/>
      <c r="M324" s="409"/>
      <c r="N324" s="409"/>
      <c r="O324" s="409"/>
      <c r="P324" s="410"/>
      <c r="Q324" s="22">
        <v>0</v>
      </c>
    </row>
    <row r="325" spans="1:17" ht="12.95" customHeight="1">
      <c r="A325" s="22" t="s">
        <v>165</v>
      </c>
      <c r="B325" s="22">
        <v>1</v>
      </c>
      <c r="C325" s="227"/>
      <c r="D325" s="417" t="s">
        <v>189</v>
      </c>
      <c r="E325" s="417"/>
      <c r="F325" s="417"/>
      <c r="G325" s="417"/>
      <c r="H325" s="417"/>
      <c r="I325" s="22">
        <v>1</v>
      </c>
      <c r="J325" s="227"/>
      <c r="K325" s="408" t="s">
        <v>223</v>
      </c>
      <c r="L325" s="409"/>
      <c r="M325" s="409"/>
      <c r="N325" s="409"/>
      <c r="O325" s="409"/>
      <c r="P325" s="410"/>
      <c r="Q325" s="22">
        <v>0</v>
      </c>
    </row>
    <row r="326" spans="1:17" ht="12.95" customHeight="1">
      <c r="A326" s="22" t="s">
        <v>166</v>
      </c>
      <c r="B326" s="22">
        <v>0</v>
      </c>
      <c r="C326" s="227"/>
      <c r="D326" s="417" t="s">
        <v>190</v>
      </c>
      <c r="E326" s="417"/>
      <c r="F326" s="417"/>
      <c r="G326" s="417"/>
      <c r="H326" s="417"/>
      <c r="I326" s="22">
        <v>0</v>
      </c>
      <c r="J326" s="227"/>
      <c r="K326" s="408" t="s">
        <v>222</v>
      </c>
      <c r="L326" s="409"/>
      <c r="M326" s="409"/>
      <c r="N326" s="409"/>
      <c r="O326" s="409"/>
      <c r="P326" s="410"/>
      <c r="Q326" s="22">
        <v>0</v>
      </c>
    </row>
    <row r="327" spans="1:17" ht="12.95" customHeight="1">
      <c r="A327" s="22" t="s">
        <v>167</v>
      </c>
      <c r="B327" s="22">
        <v>2</v>
      </c>
      <c r="C327" s="227"/>
      <c r="D327" s="417" t="s">
        <v>191</v>
      </c>
      <c r="E327" s="417"/>
      <c r="F327" s="417"/>
      <c r="G327" s="417"/>
      <c r="H327" s="417"/>
      <c r="I327" s="22">
        <v>1</v>
      </c>
      <c r="J327" s="227"/>
      <c r="K327" s="408" t="s">
        <v>224</v>
      </c>
      <c r="L327" s="409"/>
      <c r="M327" s="409"/>
      <c r="N327" s="409"/>
      <c r="O327" s="409"/>
      <c r="P327" s="410"/>
      <c r="Q327" s="22">
        <v>0</v>
      </c>
    </row>
    <row r="328" spans="1:17" ht="12.95" customHeight="1">
      <c r="A328" s="22" t="s">
        <v>168</v>
      </c>
      <c r="B328" s="22">
        <v>2</v>
      </c>
      <c r="C328" s="227"/>
      <c r="D328" s="417" t="s">
        <v>192</v>
      </c>
      <c r="E328" s="417"/>
      <c r="F328" s="417"/>
      <c r="G328" s="417"/>
      <c r="H328" s="417"/>
      <c r="I328" s="22">
        <v>1</v>
      </c>
      <c r="J328" s="227"/>
      <c r="K328" s="408" t="s">
        <v>209</v>
      </c>
      <c r="L328" s="409"/>
      <c r="M328" s="409"/>
      <c r="N328" s="409"/>
      <c r="O328" s="409"/>
      <c r="P328" s="410"/>
      <c r="Q328" s="22">
        <v>0</v>
      </c>
    </row>
    <row r="329" spans="1:17" ht="12.95" customHeight="1">
      <c r="A329" s="22" t="s">
        <v>169</v>
      </c>
      <c r="B329" s="22">
        <v>1</v>
      </c>
      <c r="C329" s="227"/>
      <c r="D329" s="417" t="s">
        <v>193</v>
      </c>
      <c r="E329" s="417"/>
      <c r="F329" s="417"/>
      <c r="G329" s="417"/>
      <c r="H329" s="417"/>
      <c r="I329" s="22">
        <v>1</v>
      </c>
      <c r="J329" s="227"/>
      <c r="K329" s="408" t="s">
        <v>225</v>
      </c>
      <c r="L329" s="409"/>
      <c r="M329" s="409"/>
      <c r="N329" s="409"/>
      <c r="O329" s="409"/>
      <c r="P329" s="410"/>
      <c r="Q329" s="22">
        <v>0</v>
      </c>
    </row>
    <row r="330" spans="1:17" ht="12.95" customHeight="1">
      <c r="A330" s="22" t="s">
        <v>170</v>
      </c>
      <c r="B330" s="22">
        <v>0</v>
      </c>
      <c r="C330" s="227"/>
      <c r="D330" s="417" t="s">
        <v>194</v>
      </c>
      <c r="E330" s="417"/>
      <c r="F330" s="417"/>
      <c r="G330" s="417"/>
      <c r="H330" s="417"/>
      <c r="I330" s="22">
        <v>1</v>
      </c>
      <c r="J330" s="227"/>
      <c r="K330" s="408" t="s">
        <v>226</v>
      </c>
      <c r="L330" s="409"/>
      <c r="M330" s="409"/>
      <c r="N330" s="409"/>
      <c r="O330" s="409"/>
      <c r="P330" s="410"/>
      <c r="Q330" s="22">
        <v>0</v>
      </c>
    </row>
    <row r="331" spans="1:17" ht="12.95" customHeight="1">
      <c r="A331" s="22" t="s">
        <v>171</v>
      </c>
      <c r="B331" s="22">
        <v>1</v>
      </c>
      <c r="C331" s="227"/>
      <c r="D331" s="417" t="s">
        <v>195</v>
      </c>
      <c r="E331" s="417"/>
      <c r="F331" s="417"/>
      <c r="G331" s="417"/>
      <c r="H331" s="417"/>
      <c r="I331" s="22">
        <v>17</v>
      </c>
      <c r="J331" s="227"/>
      <c r="K331" s="408" t="s">
        <v>227</v>
      </c>
      <c r="L331" s="409"/>
      <c r="M331" s="409"/>
      <c r="N331" s="409"/>
      <c r="O331" s="409"/>
      <c r="P331" s="410"/>
      <c r="Q331" s="22">
        <v>5</v>
      </c>
    </row>
    <row r="332" spans="1:17" ht="12.95" customHeight="1">
      <c r="A332" s="22" t="s">
        <v>172</v>
      </c>
      <c r="B332" s="22">
        <v>0</v>
      </c>
      <c r="C332" s="227"/>
      <c r="D332" s="417" t="s">
        <v>196</v>
      </c>
      <c r="E332" s="417"/>
      <c r="F332" s="417"/>
      <c r="G332" s="417"/>
      <c r="H332" s="417"/>
      <c r="I332" s="22">
        <v>3</v>
      </c>
      <c r="J332" s="227"/>
      <c r="K332" s="408" t="s">
        <v>228</v>
      </c>
      <c r="L332" s="409"/>
      <c r="M332" s="409"/>
      <c r="N332" s="409"/>
      <c r="O332" s="409"/>
      <c r="P332" s="410"/>
      <c r="Q332" s="22">
        <v>1</v>
      </c>
    </row>
    <row r="333" spans="1:17" ht="12.95" customHeight="1">
      <c r="A333" s="22" t="s">
        <v>173</v>
      </c>
      <c r="B333" s="22">
        <v>2</v>
      </c>
      <c r="C333" s="227"/>
      <c r="D333" s="417" t="s">
        <v>197</v>
      </c>
      <c r="E333" s="417"/>
      <c r="F333" s="417"/>
      <c r="G333" s="417"/>
      <c r="H333" s="417"/>
      <c r="I333" s="22">
        <v>32</v>
      </c>
      <c r="J333" s="227"/>
      <c r="K333" s="408" t="s">
        <v>229</v>
      </c>
      <c r="L333" s="409"/>
      <c r="M333" s="409"/>
      <c r="N333" s="409"/>
      <c r="O333" s="409"/>
      <c r="P333" s="410"/>
      <c r="Q333" s="22">
        <v>1</v>
      </c>
    </row>
    <row r="334" spans="1:17" ht="12.95" customHeight="1">
      <c r="A334" s="22" t="s">
        <v>174</v>
      </c>
      <c r="B334" s="22">
        <v>0</v>
      </c>
      <c r="C334" s="227"/>
      <c r="D334" s="417" t="s">
        <v>198</v>
      </c>
      <c r="E334" s="417"/>
      <c r="F334" s="417"/>
      <c r="G334" s="417"/>
      <c r="H334" s="417"/>
      <c r="I334" s="22">
        <v>24</v>
      </c>
      <c r="J334" s="227"/>
      <c r="K334" s="408" t="s">
        <v>230</v>
      </c>
      <c r="L334" s="409"/>
      <c r="M334" s="409"/>
      <c r="N334" s="409"/>
      <c r="O334" s="409"/>
      <c r="P334" s="410"/>
      <c r="Q334" s="22">
        <v>0</v>
      </c>
    </row>
    <row r="335" spans="1:17" ht="12.95" customHeight="1">
      <c r="A335" s="22" t="s">
        <v>175</v>
      </c>
      <c r="B335" s="22">
        <v>2</v>
      </c>
      <c r="C335" s="227"/>
      <c r="D335" s="417" t="s">
        <v>199</v>
      </c>
      <c r="E335" s="417"/>
      <c r="F335" s="417"/>
      <c r="G335" s="417"/>
      <c r="H335" s="417"/>
      <c r="I335" s="22">
        <v>5</v>
      </c>
      <c r="J335" s="227"/>
      <c r="K335" s="418" t="s">
        <v>231</v>
      </c>
      <c r="L335" s="418"/>
      <c r="M335" s="418"/>
      <c r="N335" s="418"/>
      <c r="O335" s="418"/>
      <c r="P335" s="418"/>
      <c r="Q335" s="22">
        <v>0</v>
      </c>
    </row>
    <row r="336" spans="1:17" ht="12.95" customHeight="1">
      <c r="A336" s="22" t="s">
        <v>176</v>
      </c>
      <c r="B336" s="22">
        <v>0</v>
      </c>
      <c r="C336" s="227"/>
      <c r="D336" s="417" t="s">
        <v>200</v>
      </c>
      <c r="E336" s="417"/>
      <c r="F336" s="417"/>
      <c r="G336" s="417"/>
      <c r="H336" s="417"/>
      <c r="I336" s="22">
        <v>1</v>
      </c>
      <c r="J336" s="227"/>
      <c r="K336" s="418" t="s">
        <v>232</v>
      </c>
      <c r="L336" s="418"/>
      <c r="M336" s="418"/>
      <c r="N336" s="418"/>
      <c r="O336" s="418"/>
      <c r="P336" s="418"/>
      <c r="Q336" s="22">
        <v>6</v>
      </c>
    </row>
    <row r="337" spans="1:17" ht="12.95" customHeight="1">
      <c r="A337" s="22" t="s">
        <v>177</v>
      </c>
      <c r="B337" s="22">
        <v>0</v>
      </c>
      <c r="C337" s="227"/>
      <c r="D337" s="417" t="s">
        <v>201</v>
      </c>
      <c r="E337" s="417"/>
      <c r="F337" s="417"/>
      <c r="G337" s="417"/>
      <c r="H337" s="417"/>
      <c r="I337" s="22">
        <v>2</v>
      </c>
      <c r="J337" s="227"/>
      <c r="K337" s="408" t="s">
        <v>233</v>
      </c>
      <c r="L337" s="409"/>
      <c r="M337" s="409"/>
      <c r="N337" s="409"/>
      <c r="O337" s="409"/>
      <c r="P337" s="410"/>
      <c r="Q337" s="22">
        <v>0</v>
      </c>
    </row>
    <row r="338" spans="1:17" ht="12.95" customHeight="1">
      <c r="A338" s="22" t="s">
        <v>178</v>
      </c>
      <c r="B338" s="22">
        <v>0</v>
      </c>
      <c r="C338" s="227"/>
      <c r="D338" s="417" t="s">
        <v>202</v>
      </c>
      <c r="E338" s="417"/>
      <c r="F338" s="417"/>
      <c r="G338" s="417"/>
      <c r="H338" s="417"/>
      <c r="I338" s="22">
        <v>0</v>
      </c>
      <c r="J338" s="227"/>
      <c r="K338" s="408" t="s">
        <v>234</v>
      </c>
      <c r="L338" s="409"/>
      <c r="M338" s="409"/>
      <c r="N338" s="409"/>
      <c r="O338" s="409"/>
      <c r="P338" s="410"/>
      <c r="Q338" s="22">
        <v>0</v>
      </c>
    </row>
    <row r="339" spans="1:17" ht="12.95" customHeight="1">
      <c r="A339" s="22" t="s">
        <v>179</v>
      </c>
      <c r="B339" s="22">
        <v>0</v>
      </c>
      <c r="C339" s="227"/>
      <c r="D339" s="417" t="s">
        <v>203</v>
      </c>
      <c r="E339" s="417"/>
      <c r="F339" s="417"/>
      <c r="G339" s="417"/>
      <c r="H339" s="417"/>
      <c r="I339" s="22">
        <v>1</v>
      </c>
      <c r="J339" s="227"/>
      <c r="K339" s="408" t="s">
        <v>235</v>
      </c>
      <c r="L339" s="409"/>
      <c r="M339" s="409"/>
      <c r="N339" s="409"/>
      <c r="O339" s="409"/>
      <c r="P339" s="410"/>
      <c r="Q339" s="22">
        <v>1</v>
      </c>
    </row>
    <row r="340" spans="1:17" ht="12.95" customHeight="1">
      <c r="A340" s="22" t="s">
        <v>180</v>
      </c>
      <c r="B340" s="22">
        <v>0</v>
      </c>
      <c r="C340" s="227"/>
      <c r="D340" s="417" t="s">
        <v>247</v>
      </c>
      <c r="E340" s="417"/>
      <c r="F340" s="417"/>
      <c r="G340" s="417"/>
      <c r="H340" s="417"/>
      <c r="I340" s="22">
        <v>0</v>
      </c>
      <c r="J340" s="227"/>
      <c r="K340" s="408" t="s">
        <v>210</v>
      </c>
      <c r="L340" s="409"/>
      <c r="M340" s="409"/>
      <c r="N340" s="409"/>
      <c r="O340" s="409"/>
      <c r="P340" s="410"/>
      <c r="Q340" s="22">
        <v>87</v>
      </c>
    </row>
    <row r="341" spans="1:17" ht="12.95" customHeight="1">
      <c r="A341" s="227"/>
      <c r="B341" s="227"/>
      <c r="C341" s="227"/>
      <c r="D341" s="227"/>
      <c r="E341" s="227"/>
      <c r="F341" s="227"/>
      <c r="G341" s="227"/>
      <c r="H341" s="227"/>
      <c r="I341" s="227"/>
      <c r="J341" s="227"/>
      <c r="K341" s="408" t="s">
        <v>236</v>
      </c>
      <c r="L341" s="409"/>
      <c r="M341" s="409"/>
      <c r="N341" s="409"/>
      <c r="O341" s="409"/>
      <c r="P341" s="410"/>
      <c r="Q341" s="22">
        <v>55</v>
      </c>
    </row>
    <row r="342" spans="1:17" ht="12.95" customHeight="1">
      <c r="A342" s="227"/>
      <c r="B342" s="227"/>
      <c r="C342" s="227"/>
      <c r="D342" s="227"/>
      <c r="E342" s="227"/>
      <c r="F342" s="227"/>
      <c r="G342" s="227"/>
      <c r="H342" s="227"/>
      <c r="I342" s="227"/>
      <c r="J342" s="227"/>
      <c r="K342" s="408" t="s">
        <v>237</v>
      </c>
      <c r="L342" s="409"/>
      <c r="M342" s="409"/>
      <c r="N342" s="409"/>
      <c r="O342" s="409"/>
      <c r="P342" s="410"/>
      <c r="Q342" s="22">
        <v>10</v>
      </c>
    </row>
    <row r="343" spans="1:17" ht="12.95" customHeight="1">
      <c r="A343" s="227"/>
      <c r="B343" s="227"/>
      <c r="C343" s="227"/>
      <c r="D343" s="227"/>
      <c r="E343" s="227"/>
      <c r="F343" s="227"/>
      <c r="G343" s="227"/>
      <c r="H343" s="227"/>
      <c r="I343" s="227"/>
      <c r="J343" s="227"/>
      <c r="K343" s="408" t="s">
        <v>218</v>
      </c>
      <c r="L343" s="409"/>
      <c r="M343" s="409"/>
      <c r="N343" s="409"/>
      <c r="O343" s="409"/>
      <c r="P343" s="410"/>
      <c r="Q343" s="22">
        <v>21</v>
      </c>
    </row>
    <row r="344" spans="1:17" ht="12.95" customHeight="1">
      <c r="A344" s="227"/>
      <c r="B344" s="227"/>
      <c r="C344" s="227"/>
      <c r="D344" s="227"/>
      <c r="E344" s="227"/>
      <c r="F344" s="227"/>
      <c r="G344" s="227"/>
      <c r="H344" s="227"/>
      <c r="I344" s="227"/>
      <c r="J344" s="227"/>
      <c r="K344" s="408" t="s">
        <v>211</v>
      </c>
      <c r="L344" s="409"/>
      <c r="M344" s="409"/>
      <c r="N344" s="409"/>
      <c r="O344" s="409"/>
      <c r="P344" s="410"/>
      <c r="Q344" s="22">
        <v>24</v>
      </c>
    </row>
    <row r="345" spans="1:17" ht="12.95" customHeight="1">
      <c r="A345" s="227"/>
      <c r="B345" s="227"/>
      <c r="C345" s="227"/>
      <c r="D345" s="227"/>
      <c r="E345" s="227"/>
      <c r="F345" s="227"/>
      <c r="G345" s="227"/>
      <c r="H345" s="227"/>
      <c r="I345" s="227"/>
      <c r="J345" s="227"/>
      <c r="K345" s="408" t="s">
        <v>219</v>
      </c>
      <c r="L345" s="409"/>
      <c r="M345" s="409"/>
      <c r="N345" s="409"/>
      <c r="O345" s="409"/>
      <c r="P345" s="410"/>
      <c r="Q345" s="22">
        <v>5</v>
      </c>
    </row>
    <row r="346" spans="1:17" ht="12.95" customHeight="1">
      <c r="A346" s="227"/>
      <c r="B346" s="227"/>
      <c r="C346" s="227"/>
      <c r="D346" s="227"/>
      <c r="E346" s="227"/>
      <c r="F346" s="227"/>
      <c r="G346" s="227"/>
      <c r="H346" s="227"/>
      <c r="I346" s="227"/>
      <c r="J346" s="227"/>
      <c r="K346" s="408" t="s">
        <v>212</v>
      </c>
      <c r="L346" s="409"/>
      <c r="M346" s="409"/>
      <c r="N346" s="409"/>
      <c r="O346" s="409"/>
      <c r="P346" s="410"/>
      <c r="Q346" s="22">
        <v>14</v>
      </c>
    </row>
    <row r="347" spans="1:17" ht="12.95" customHeight="1">
      <c r="A347" s="227"/>
      <c r="B347" s="227"/>
      <c r="C347" s="227"/>
      <c r="D347" s="227"/>
      <c r="E347" s="227"/>
      <c r="F347" s="227"/>
      <c r="G347" s="227"/>
      <c r="H347" s="227"/>
      <c r="I347" s="227"/>
      <c r="J347" s="227"/>
      <c r="K347" s="419" t="s">
        <v>213</v>
      </c>
      <c r="L347" s="419"/>
      <c r="M347" s="419"/>
      <c r="N347" s="419"/>
      <c r="O347" s="419"/>
      <c r="P347" s="419"/>
      <c r="Q347" s="22">
        <v>3</v>
      </c>
    </row>
    <row r="348" spans="1:17" ht="12.95" customHeight="1">
      <c r="A348" s="227"/>
      <c r="B348" s="227"/>
      <c r="C348" s="227"/>
      <c r="D348" s="227"/>
      <c r="E348" s="227"/>
      <c r="F348" s="227"/>
      <c r="G348" s="227"/>
      <c r="H348" s="227"/>
      <c r="I348" s="227"/>
      <c r="J348" s="227"/>
      <c r="K348" s="418" t="s">
        <v>214</v>
      </c>
      <c r="L348" s="418"/>
      <c r="M348" s="418"/>
      <c r="N348" s="418"/>
      <c r="O348" s="418"/>
      <c r="P348" s="418"/>
      <c r="Q348" s="22">
        <v>2</v>
      </c>
    </row>
    <row r="349" spans="1:17" ht="12.95" customHeight="1">
      <c r="A349" s="227"/>
      <c r="B349" s="227"/>
      <c r="C349" s="227"/>
      <c r="D349" s="227"/>
      <c r="E349" s="227"/>
      <c r="F349" s="227"/>
      <c r="G349" s="227"/>
      <c r="H349" s="227"/>
      <c r="I349" s="227"/>
      <c r="J349" s="227"/>
      <c r="K349" s="418" t="s">
        <v>215</v>
      </c>
      <c r="L349" s="418"/>
      <c r="M349" s="418"/>
      <c r="N349" s="418"/>
      <c r="O349" s="418"/>
      <c r="P349" s="418"/>
      <c r="Q349" s="22">
        <v>25</v>
      </c>
    </row>
    <row r="350" spans="1:17" ht="12.95" customHeight="1">
      <c r="A350" s="227"/>
      <c r="B350" s="227"/>
      <c r="C350" s="227"/>
      <c r="D350" s="227"/>
      <c r="E350" s="227"/>
      <c r="F350" s="227"/>
      <c r="G350" s="227"/>
      <c r="H350" s="227"/>
      <c r="I350" s="227"/>
      <c r="J350" s="227"/>
      <c r="K350" s="418" t="s">
        <v>216</v>
      </c>
      <c r="L350" s="418"/>
      <c r="M350" s="418"/>
      <c r="N350" s="418"/>
      <c r="O350" s="418"/>
      <c r="P350" s="418"/>
      <c r="Q350" s="22">
        <v>17</v>
      </c>
    </row>
    <row r="351" spans="1:17" ht="12.95" customHeight="1">
      <c r="A351" s="227"/>
      <c r="B351" s="227"/>
      <c r="C351" s="227"/>
      <c r="D351" s="227"/>
      <c r="E351" s="227"/>
      <c r="F351" s="227"/>
      <c r="G351" s="227"/>
      <c r="H351" s="227"/>
      <c r="I351" s="227"/>
      <c r="J351" s="227"/>
      <c r="K351" s="418" t="s">
        <v>217</v>
      </c>
      <c r="L351" s="418"/>
      <c r="M351" s="418"/>
      <c r="N351" s="418"/>
      <c r="O351" s="418"/>
      <c r="P351" s="418"/>
      <c r="Q351" s="22">
        <v>2</v>
      </c>
    </row>
    <row r="352" spans="1:17" ht="12.95" customHeight="1">
      <c r="A352" s="227"/>
      <c r="B352" s="227"/>
      <c r="C352" s="227"/>
      <c r="D352" s="227"/>
      <c r="E352" s="227"/>
      <c r="F352" s="227"/>
      <c r="G352" s="227"/>
      <c r="H352" s="227"/>
      <c r="I352" s="227"/>
      <c r="J352" s="227"/>
      <c r="K352" s="227"/>
      <c r="L352" s="227"/>
      <c r="M352" s="227"/>
      <c r="N352" s="227"/>
      <c r="O352" s="227"/>
      <c r="P352" s="227"/>
      <c r="Q352" s="227"/>
    </row>
    <row r="353" spans="1:22" ht="12.95" customHeight="1">
      <c r="A353" s="227"/>
      <c r="B353" s="227"/>
      <c r="C353" s="227"/>
      <c r="D353" s="227"/>
      <c r="E353" s="227"/>
      <c r="F353" s="227"/>
      <c r="G353" s="227"/>
      <c r="H353" s="230"/>
      <c r="I353" s="230"/>
      <c r="J353" s="227"/>
      <c r="K353" s="227"/>
      <c r="L353" s="227"/>
      <c r="M353" s="227"/>
      <c r="N353" s="227"/>
      <c r="O353" s="227"/>
      <c r="P353" s="227"/>
      <c r="Q353" s="227"/>
    </row>
    <row r="354" spans="1:22" ht="12.95" customHeight="1">
      <c r="A354" s="227"/>
      <c r="B354" s="227"/>
      <c r="C354" s="227"/>
      <c r="D354" s="227"/>
      <c r="E354" s="227"/>
      <c r="F354" s="227"/>
      <c r="G354" s="227"/>
      <c r="H354" s="230"/>
      <c r="I354" s="230"/>
      <c r="J354" s="227"/>
      <c r="K354" s="227"/>
      <c r="L354" s="227"/>
      <c r="M354" s="227"/>
      <c r="N354" s="227"/>
      <c r="O354" s="227"/>
      <c r="P354" s="227"/>
      <c r="Q354" s="227"/>
    </row>
    <row r="355" spans="1:22" ht="12.95" customHeight="1">
      <c r="A355" s="227"/>
      <c r="B355" s="227"/>
      <c r="C355" s="227"/>
      <c r="D355" s="227"/>
      <c r="E355" s="227"/>
      <c r="F355" s="227"/>
      <c r="G355" s="227"/>
      <c r="H355" s="230"/>
      <c r="I355" s="230"/>
      <c r="J355" s="227"/>
      <c r="K355" s="227"/>
      <c r="L355" s="227"/>
      <c r="M355" s="227"/>
      <c r="N355" s="227"/>
      <c r="O355" s="227"/>
      <c r="P355" s="227"/>
      <c r="Q355" s="227"/>
      <c r="R355" s="33"/>
      <c r="S355" s="33"/>
      <c r="T355" s="33"/>
      <c r="U355" s="33"/>
      <c r="V355" s="33"/>
    </row>
    <row r="356" spans="1:22">
      <c r="D356" s="33"/>
      <c r="E356" s="33"/>
      <c r="F356" s="33"/>
      <c r="G356" s="33"/>
      <c r="H356" s="33"/>
      <c r="I356" s="33"/>
    </row>
    <row r="357" spans="1:22">
      <c r="I357" s="23"/>
    </row>
    <row r="358" spans="1:22">
      <c r="I358" s="3"/>
    </row>
    <row r="359" spans="1:22">
      <c r="I359" s="3"/>
    </row>
    <row r="360" spans="1:22">
      <c r="I360" s="3"/>
    </row>
    <row r="361" spans="1:22">
      <c r="I361" s="3"/>
    </row>
    <row r="362" spans="1:22">
      <c r="I362" s="3"/>
    </row>
    <row r="363" spans="1:22">
      <c r="I363" s="3"/>
    </row>
    <row r="364" spans="1:22">
      <c r="I364" s="3"/>
    </row>
    <row r="365" spans="1:22">
      <c r="I365" s="3"/>
    </row>
    <row r="366" spans="1:22">
      <c r="I366" s="3"/>
    </row>
    <row r="367" spans="1:22">
      <c r="I367" s="3"/>
    </row>
    <row r="368" spans="1:22">
      <c r="I368" s="3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  <row r="409" spans="9:9">
      <c r="I409" s="3"/>
    </row>
    <row r="410" spans="9:9">
      <c r="I410" s="3"/>
    </row>
    <row r="411" spans="9:9">
      <c r="I411" s="3"/>
    </row>
    <row r="412" spans="9:9">
      <c r="I412" s="3"/>
    </row>
    <row r="413" spans="9:9">
      <c r="I413" s="3"/>
    </row>
    <row r="414" spans="9:9">
      <c r="I414" s="3"/>
    </row>
    <row r="415" spans="9:9">
      <c r="I415" s="3"/>
    </row>
    <row r="416" spans="9:9">
      <c r="I416" s="3"/>
    </row>
    <row r="417" spans="9:9">
      <c r="I417" s="3"/>
    </row>
    <row r="418" spans="9:9">
      <c r="I418" s="3"/>
    </row>
    <row r="419" spans="9:9">
      <c r="I419" s="3"/>
    </row>
    <row r="420" spans="9:9">
      <c r="I420" s="3"/>
    </row>
    <row r="421" spans="9:9">
      <c r="I421" s="3"/>
    </row>
    <row r="422" spans="9:9">
      <c r="I422" s="3"/>
    </row>
    <row r="423" spans="9:9">
      <c r="I423" s="3"/>
    </row>
    <row r="424" spans="9:9">
      <c r="I424" s="3"/>
    </row>
    <row r="425" spans="9:9">
      <c r="I425" s="3"/>
    </row>
    <row r="426" spans="9:9">
      <c r="I426" s="3"/>
    </row>
    <row r="427" spans="9:9">
      <c r="I427" s="3"/>
    </row>
    <row r="428" spans="9:9">
      <c r="I428" s="3"/>
    </row>
    <row r="429" spans="9:9">
      <c r="I429" s="3"/>
    </row>
    <row r="430" spans="9:9">
      <c r="I430" s="3"/>
    </row>
    <row r="431" spans="9:9">
      <c r="I431" s="3"/>
    </row>
    <row r="432" spans="9:9">
      <c r="I432" s="3"/>
    </row>
    <row r="433" spans="9:9">
      <c r="I433" s="3"/>
    </row>
    <row r="434" spans="9:9">
      <c r="I434" s="3"/>
    </row>
    <row r="435" spans="9:9">
      <c r="I435" s="3"/>
    </row>
    <row r="436" spans="9:9">
      <c r="I436" s="3"/>
    </row>
    <row r="437" spans="9:9">
      <c r="I437" s="3"/>
    </row>
    <row r="438" spans="9:9">
      <c r="I438" s="3"/>
    </row>
    <row r="439" spans="9:9">
      <c r="I439" s="3"/>
    </row>
    <row r="440" spans="9:9">
      <c r="I440" s="3"/>
    </row>
    <row r="441" spans="9:9">
      <c r="I441" s="3"/>
    </row>
    <row r="442" spans="9:9">
      <c r="I442" s="3"/>
    </row>
    <row r="443" spans="9:9">
      <c r="I443" s="3"/>
    </row>
    <row r="444" spans="9:9">
      <c r="I444" s="3"/>
    </row>
    <row r="445" spans="9:9">
      <c r="I445" s="3"/>
    </row>
    <row r="446" spans="9:9">
      <c r="I446" s="3"/>
    </row>
    <row r="447" spans="9:9">
      <c r="I447" s="3"/>
    </row>
    <row r="448" spans="9:9">
      <c r="I448" s="3"/>
    </row>
    <row r="449" spans="9:9">
      <c r="I449" s="3"/>
    </row>
    <row r="450" spans="9:9">
      <c r="I450" s="3"/>
    </row>
    <row r="451" spans="9:9">
      <c r="I451" s="3"/>
    </row>
    <row r="452" spans="9:9">
      <c r="I452" s="3"/>
    </row>
    <row r="453" spans="9:9">
      <c r="I453" s="3"/>
    </row>
    <row r="454" spans="9:9">
      <c r="I454" s="3"/>
    </row>
    <row r="455" spans="9:9">
      <c r="I455" s="3"/>
    </row>
    <row r="456" spans="9:9">
      <c r="I456" s="3"/>
    </row>
    <row r="457" spans="9:9">
      <c r="I457" s="3"/>
    </row>
    <row r="458" spans="9:9">
      <c r="I458" s="3"/>
    </row>
    <row r="459" spans="9:9">
      <c r="I459" s="3"/>
    </row>
    <row r="460" spans="9:9">
      <c r="I460" s="3"/>
    </row>
    <row r="461" spans="9:9">
      <c r="I461" s="3"/>
    </row>
    <row r="462" spans="9:9">
      <c r="I462" s="3"/>
    </row>
    <row r="463" spans="9:9">
      <c r="I463" s="3"/>
    </row>
    <row r="464" spans="9:9">
      <c r="I464" s="3"/>
    </row>
    <row r="465" spans="9:9">
      <c r="I465" s="3"/>
    </row>
    <row r="466" spans="9:9">
      <c r="I466" s="3"/>
    </row>
    <row r="467" spans="9:9">
      <c r="I467" s="3"/>
    </row>
    <row r="468" spans="9:9">
      <c r="I468" s="3"/>
    </row>
    <row r="469" spans="9:9">
      <c r="I469" s="3"/>
    </row>
    <row r="470" spans="9:9">
      <c r="I470" s="3"/>
    </row>
    <row r="471" spans="9:9">
      <c r="I471" s="3"/>
    </row>
    <row r="472" spans="9:9">
      <c r="I472" s="3"/>
    </row>
    <row r="473" spans="9:9">
      <c r="I473" s="3"/>
    </row>
    <row r="474" spans="9:9">
      <c r="I474" s="3"/>
    </row>
    <row r="475" spans="9:9">
      <c r="I475" s="3"/>
    </row>
    <row r="476" spans="9:9">
      <c r="I476" s="3"/>
    </row>
    <row r="477" spans="9:9">
      <c r="I477" s="3"/>
    </row>
  </sheetData>
  <mergeCells count="197">
    <mergeCell ref="K349:P349"/>
    <mergeCell ref="K350:P350"/>
    <mergeCell ref="K351:P351"/>
    <mergeCell ref="K343:P343"/>
    <mergeCell ref="K344:P344"/>
    <mergeCell ref="K345:P345"/>
    <mergeCell ref="K346:P346"/>
    <mergeCell ref="K347:P347"/>
    <mergeCell ref="K348:P348"/>
    <mergeCell ref="D339:H339"/>
    <mergeCell ref="K339:P339"/>
    <mergeCell ref="D340:H340"/>
    <mergeCell ref="K340:P340"/>
    <mergeCell ref="K341:P341"/>
    <mergeCell ref="K342:P342"/>
    <mergeCell ref="D336:H336"/>
    <mergeCell ref="K336:P336"/>
    <mergeCell ref="D337:H337"/>
    <mergeCell ref="K337:P337"/>
    <mergeCell ref="D338:H338"/>
    <mergeCell ref="K338:P338"/>
    <mergeCell ref="D333:H333"/>
    <mergeCell ref="K333:P333"/>
    <mergeCell ref="D334:H334"/>
    <mergeCell ref="K334:P334"/>
    <mergeCell ref="D335:H335"/>
    <mergeCell ref="K335:P335"/>
    <mergeCell ref="D330:H330"/>
    <mergeCell ref="K330:P330"/>
    <mergeCell ref="D331:H331"/>
    <mergeCell ref="K331:P331"/>
    <mergeCell ref="D332:H332"/>
    <mergeCell ref="K332:P332"/>
    <mergeCell ref="D327:H327"/>
    <mergeCell ref="K327:P327"/>
    <mergeCell ref="D328:H328"/>
    <mergeCell ref="K328:P328"/>
    <mergeCell ref="D329:H329"/>
    <mergeCell ref="K329:P329"/>
    <mergeCell ref="D324:H324"/>
    <mergeCell ref="K324:P324"/>
    <mergeCell ref="D325:H325"/>
    <mergeCell ref="K325:P325"/>
    <mergeCell ref="D326:H326"/>
    <mergeCell ref="K326:P326"/>
    <mergeCell ref="D321:H321"/>
    <mergeCell ref="K321:P321"/>
    <mergeCell ref="D322:H322"/>
    <mergeCell ref="K322:P322"/>
    <mergeCell ref="D323:H323"/>
    <mergeCell ref="K323:P323"/>
    <mergeCell ref="D318:H318"/>
    <mergeCell ref="K318:P318"/>
    <mergeCell ref="D319:H319"/>
    <mergeCell ref="K319:P319"/>
    <mergeCell ref="D320:H320"/>
    <mergeCell ref="K320:P320"/>
    <mergeCell ref="A310:E310"/>
    <mergeCell ref="A311:E311"/>
    <mergeCell ref="A312:E312"/>
    <mergeCell ref="A313:E313"/>
    <mergeCell ref="A315:V315"/>
    <mergeCell ref="A317:B317"/>
    <mergeCell ref="D317:I317"/>
    <mergeCell ref="K317:Q317"/>
    <mergeCell ref="A303:E303"/>
    <mergeCell ref="A304:E304"/>
    <mergeCell ref="A305:E305"/>
    <mergeCell ref="A306:E306"/>
    <mergeCell ref="A307:E307"/>
    <mergeCell ref="A309:G309"/>
    <mergeCell ref="A297:E297"/>
    <mergeCell ref="A298:E298"/>
    <mergeCell ref="A299:E299"/>
    <mergeCell ref="A300:E300"/>
    <mergeCell ref="A301:E301"/>
    <mergeCell ref="A302:E302"/>
    <mergeCell ref="A291:F291"/>
    <mergeCell ref="A292:E292"/>
    <mergeCell ref="A293:E293"/>
    <mergeCell ref="A294:E294"/>
    <mergeCell ref="A295:E295"/>
    <mergeCell ref="A296:E296"/>
    <mergeCell ref="A239:C239"/>
    <mergeCell ref="A262:V262"/>
    <mergeCell ref="H281:N281"/>
    <mergeCell ref="H283:L283"/>
    <mergeCell ref="H284:L284"/>
    <mergeCell ref="H285:L285"/>
    <mergeCell ref="A225:E225"/>
    <mergeCell ref="I225:Q225"/>
    <mergeCell ref="A226:E226"/>
    <mergeCell ref="I226:Q226"/>
    <mergeCell ref="A227:E227"/>
    <mergeCell ref="A233:C233"/>
    <mergeCell ref="A214:B214"/>
    <mergeCell ref="A215:B215"/>
    <mergeCell ref="A222:F222"/>
    <mergeCell ref="A223:E223"/>
    <mergeCell ref="A224:E224"/>
    <mergeCell ref="I224:R224"/>
    <mergeCell ref="A200:G200"/>
    <mergeCell ref="A202:F202"/>
    <mergeCell ref="A203:F203"/>
    <mergeCell ref="A207:C207"/>
    <mergeCell ref="A208:A212"/>
    <mergeCell ref="B208:B211"/>
    <mergeCell ref="C208:C211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F154:G155"/>
    <mergeCell ref="H154:H155"/>
    <mergeCell ref="A113:A114"/>
    <mergeCell ref="B113:B114"/>
    <mergeCell ref="C113:C114"/>
    <mergeCell ref="D113:D114"/>
    <mergeCell ref="A132:C132"/>
    <mergeCell ref="A144:A145"/>
    <mergeCell ref="B144:B145"/>
    <mergeCell ref="C144:C145"/>
    <mergeCell ref="D144:D145"/>
    <mergeCell ref="B104:C104"/>
    <mergeCell ref="D104:E104"/>
    <mergeCell ref="B105:C105"/>
    <mergeCell ref="D105:E105"/>
    <mergeCell ref="B106:C106"/>
    <mergeCell ref="D106:E106"/>
    <mergeCell ref="B101:C101"/>
    <mergeCell ref="D101:E101"/>
    <mergeCell ref="B102:C102"/>
    <mergeCell ref="D102:E102"/>
    <mergeCell ref="B103:C103"/>
    <mergeCell ref="D103:E103"/>
    <mergeCell ref="G79:H79"/>
    <mergeCell ref="A98:A99"/>
    <mergeCell ref="B98:C99"/>
    <mergeCell ref="D98:E99"/>
    <mergeCell ref="F98:F99"/>
    <mergeCell ref="B100:C100"/>
    <mergeCell ref="D100:E100"/>
    <mergeCell ref="G72:H72"/>
    <mergeCell ref="G73:H73"/>
    <mergeCell ref="G75:I75"/>
    <mergeCell ref="G76:H76"/>
    <mergeCell ref="G77:H77"/>
    <mergeCell ref="G78:H78"/>
    <mergeCell ref="B42:C42"/>
    <mergeCell ref="D42:E42"/>
    <mergeCell ref="F42:G42"/>
    <mergeCell ref="B51:C51"/>
    <mergeCell ref="D51:E51"/>
    <mergeCell ref="F51:G51"/>
    <mergeCell ref="A1:I1"/>
    <mergeCell ref="J1:V1"/>
    <mergeCell ref="A2:I2"/>
    <mergeCell ref="J2:V2"/>
    <mergeCell ref="Q3:R3"/>
    <mergeCell ref="S3:T3"/>
    <mergeCell ref="U3:V3"/>
    <mergeCell ref="B6:C6"/>
    <mergeCell ref="K6:L6"/>
    <mergeCell ref="U6:V6"/>
    <mergeCell ref="B8:C8"/>
    <mergeCell ref="K8:L8"/>
    <mergeCell ref="U8:V8"/>
    <mergeCell ref="E113:E114"/>
    <mergeCell ref="F113:F114"/>
    <mergeCell ref="G113:G114"/>
    <mergeCell ref="B4:C4"/>
    <mergeCell ref="K4:L4"/>
    <mergeCell ref="Q4:R4"/>
    <mergeCell ref="A67:V67"/>
    <mergeCell ref="B69:C69"/>
    <mergeCell ref="D69:E69"/>
    <mergeCell ref="G69:I69"/>
    <mergeCell ref="S4:T4"/>
    <mergeCell ref="U4:V4"/>
    <mergeCell ref="R5:S5"/>
    <mergeCell ref="T5:U5"/>
    <mergeCell ref="B10:C10"/>
    <mergeCell ref="K10:L10"/>
    <mergeCell ref="B9:C9"/>
    <mergeCell ref="K9:L9"/>
    <mergeCell ref="N9:P9"/>
    <mergeCell ref="S9:T9"/>
    <mergeCell ref="G70:H70"/>
    <mergeCell ref="G71:H71"/>
    <mergeCell ref="U10:V10"/>
    <mergeCell ref="A40:V40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39370078740157483" header="0" footer="0.31496062992125984"/>
  <pageSetup paperSize="9" scale="89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88" max="21" man="1"/>
    <brk id="314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17C53CBB-92CC-400B-9342-D2968779DB3F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Quartier Alco</vt:lpstr>
      <vt:lpstr>'Quartier Alco'!Impression_des_titres</vt:lpstr>
      <vt:lpstr>'Quartier Alco'!Zone_d_impression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GARNIER,Bernard</dc:creator>
  <cp:lastModifiedBy>john smith</cp:lastModifiedBy>
  <cp:lastPrinted>2014-06-03T14:32:37Z</cp:lastPrinted>
  <dcterms:created xsi:type="dcterms:W3CDTF">2011-01-24T15:08:36Z</dcterms:created>
  <dcterms:modified xsi:type="dcterms:W3CDTF">2014-06-16T14:22:16Z</dcterms:modified>
</cp:coreProperties>
</file>