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Aiguerelles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Aiguerelles!$1:$2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Aiguerelles!$A$1:$V$355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C45"/>
  <c r="E45"/>
  <c r="F45"/>
  <c r="G44" s="1"/>
  <c r="C46"/>
  <c r="E46"/>
  <c r="F46"/>
  <c r="C47"/>
  <c r="E47"/>
  <c r="F47"/>
  <c r="G45" s="1"/>
  <c r="G47"/>
  <c r="C48"/>
  <c r="E48"/>
  <c r="F48"/>
  <c r="G46" s="1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6"/>
  <c r="D115" s="1"/>
  <c r="E116"/>
  <c r="F116"/>
  <c r="D117"/>
  <c r="G117" s="1"/>
  <c r="E117"/>
  <c r="F117"/>
  <c r="D118"/>
  <c r="G118" s="1"/>
  <c r="E118"/>
  <c r="F118"/>
  <c r="D119"/>
  <c r="G119" s="1"/>
  <c r="E119"/>
  <c r="F119"/>
  <c r="D120"/>
  <c r="G120" s="1"/>
  <c r="E120"/>
  <c r="F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0" s="1"/>
  <c r="C252"/>
  <c r="C254"/>
  <c r="B255"/>
  <c r="C251" s="1"/>
  <c r="E265"/>
  <c r="E266"/>
  <c r="N279"/>
  <c r="N280"/>
  <c r="N281"/>
  <c r="N282"/>
  <c r="N283"/>
  <c r="M289"/>
  <c r="N286" s="1"/>
  <c r="G315"/>
  <c r="G316"/>
  <c r="G317"/>
  <c r="N287" l="1"/>
  <c r="C241"/>
  <c r="C235"/>
  <c r="C243"/>
  <c r="N288"/>
  <c r="C253"/>
  <c r="C244"/>
  <c r="C242"/>
  <c r="G116"/>
</calcChain>
</file>

<file path=xl/sharedStrings.xml><?xml version="1.0" encoding="utf-8"?>
<sst xmlns="http://schemas.openxmlformats.org/spreadsheetml/2006/main" count="302" uniqueCount="272">
  <si>
    <t>Blanchisserie-Teinturerie</t>
  </si>
  <si>
    <t>Agence immobilière</t>
  </si>
  <si>
    <t>Restaurant</t>
  </si>
  <si>
    <t>Agence de travail temporaire</t>
  </si>
  <si>
    <t>Vétérinaire</t>
  </si>
  <si>
    <t>Coiffure</t>
  </si>
  <si>
    <t>Entreprise générale du bâtiment</t>
  </si>
  <si>
    <t>Électricien</t>
  </si>
  <si>
    <t>Plombier, couvreur, 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</si>
  <si>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</si>
  <si>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</si>
  <si>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</si>
  <si>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</si>
  <si>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</si>
  <si>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École de conduite</t>
  </si>
  <si>
    <t>Ergothérapeute</t>
  </si>
  <si>
    <t xml:space="preserve"> Magasin d'optique</t>
  </si>
  <si>
    <t>Location auto-utilitaires légers</t>
  </si>
  <si>
    <t>Audio prothésiste</t>
  </si>
  <si>
    <t xml:space="preserve"> Fleuriste</t>
  </si>
  <si>
    <t>Contrôle technique automobile</t>
  </si>
  <si>
    <t>Pédicure podologue</t>
  </si>
  <si>
    <t xml:space="preserve"> Horlogerie Bijouterie</t>
  </si>
  <si>
    <t>Réparation auto et de 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</si>
  <si>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</si>
  <si>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</si>
  <si>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</si>
  <si>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</si>
  <si>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</si>
  <si>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</si>
  <si>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</si>
  <si>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</si>
  <si>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</si>
  <si>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</si>
  <si>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</si>
  <si>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</si>
  <si>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</si>
  <si>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</si>
  <si>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 d'épargne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</si>
  <si>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</si>
  <si>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</si>
  <si>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</si>
  <si>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</si>
  <si>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</si>
  <si>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</si>
  <si>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</si>
  <si>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</si>
  <si>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 pôle 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</si>
  <si>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</si>
  <si>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</si>
  <si>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</si>
  <si>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</si>
  <si>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</si>
  <si>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</si>
  <si>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</si>
  <si>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</si>
  <si>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</si>
  <si>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</si>
  <si>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</si>
  <si>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</si>
  <si>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</si>
  <si>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</si>
  <si>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 d'instance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</si>
  <si>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</si>
  <si>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</si>
  <si>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</si>
  <si>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</si>
  <si>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Épicerie</t>
  </si>
  <si>
    <t>Cour d'appel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</si>
  <si>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</si>
  <si>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</si>
  <si>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</si>
  <si>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</si>
  <si>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</si>
  <si>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</si>
  <si>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</si>
  <si>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</si>
  <si>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</si>
  <si>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</si>
  <si>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</si>
  <si>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</si>
  <si>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</si>
  <si>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</si>
  <si>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</si>
  <si>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</si>
  <si>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</si>
  <si>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</si>
  <si>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</si>
  <si>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</si>
  <si>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</si>
  <si>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</si>
  <si>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</si>
  <si>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</si>
  <si>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</si>
  <si>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</si>
  <si>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</si>
  <si>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</si>
  <si>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</si>
  <si>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</si>
  <si>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</si>
  <si>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</si>
  <si>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</si>
  <si>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</si>
  <si>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</si>
  <si>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</si>
  <si>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</si>
  <si>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</si>
  <si>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</si>
  <si>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</si>
  <si>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</si>
  <si>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</si>
  <si>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</si>
  <si>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</si>
  <si>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</si>
  <si>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</si>
  <si>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</si>
  <si>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</si>
  <si>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</si>
  <si>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</si>
  <si>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</si>
  <si>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</si>
  <si>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</si>
  <si>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</si>
  <si>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</si>
  <si>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</si>
  <si>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</si>
  <si>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</si>
  <si>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</si>
  <si>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</si>
  <si>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</si>
  <si>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</si>
  <si>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</si>
  <si>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</si>
  <si>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</si>
  <si>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</si>
  <si>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</si>
  <si>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</si>
  <si>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</si>
  <si>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</si>
  <si>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</si>
  <si>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</si>
  <si>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</si>
  <si>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</si>
  <si>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</si>
  <si>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</si>
  <si>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</si>
  <si>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</si>
  <si>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</si>
  <si>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</si>
  <si>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</si>
  <si>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</si>
  <si>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</si>
  <si>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</si>
  <si>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</si>
  <si>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</si>
  <si>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</si>
  <si>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</si>
  <si>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</si>
  <si>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</si>
  <si>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</si>
  <si>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</si>
  <si>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</si>
  <si>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</si>
  <si>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</si>
  <si>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</si>
  <si>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</si>
  <si>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</si>
  <si>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</si>
  <si>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</si>
  <si>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</si>
  <si>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</si>
  <si>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</si>
  <si>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</si>
  <si>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</si>
  <si>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</si>
  <si>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</si>
  <si>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</si>
  <si>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</si>
  <si>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</si>
  <si>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</si>
  <si>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</si>
  <si>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</si>
  <si>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</si>
  <si>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</si>
  <si>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</si>
  <si>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</si>
  <si>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</si>
  <si>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</si>
  <si>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</si>
  <si>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</si>
  <si>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</si>
  <si>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</si>
  <si>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</si>
  <si>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</si>
  <si>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</si>
  <si>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</si>
  <si>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</si>
  <si>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</si>
  <si>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</si>
  <si>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</si>
  <si>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</si>
  <si>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</si>
  <si>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</si>
  <si>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</si>
  <si>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</si>
  <si>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</si>
  <si>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</si>
  <si>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</si>
  <si>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</si>
  <si>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</si>
  <si>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</si>
  <si>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</si>
  <si>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</si>
  <si>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</si>
  <si>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</si>
  <si>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</si>
  <si>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</si>
  <si>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</si>
  <si>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</si>
  <si>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</si>
  <si>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</si>
  <si>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</si>
  <si>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</si>
  <si>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</si>
  <si>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</si>
  <si>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</si>
  <si>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</si>
  <si>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</si>
  <si>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</si>
  <si>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</si>
  <si>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</si>
  <si>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</si>
  <si>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</si>
  <si>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</si>
  <si>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</si>
  <si>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</si>
  <si>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</si>
  <si>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</si>
  <si>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</si>
  <si>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</si>
  <si>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</si>
  <si>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</si>
  <si>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</si>
  <si>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</si>
  <si>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</si>
  <si>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</si>
  <si>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</si>
  <si>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</si>
  <si>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</si>
  <si>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</si>
  <si>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</si>
  <si>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</si>
  <si>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</si>
  <si>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</si>
  <si>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</si>
  <si>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</si>
  <si>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</si>
  <si>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</si>
  <si>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</si>
  <si>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</si>
  <si>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</si>
  <si>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</si>
  <si>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</si>
  <si>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</si>
  <si>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</si>
  <si>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</si>
  <si>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 Évolution population</t>
  </si>
  <si>
    <t>% de la population de Montpellier</t>
  </si>
  <si>
    <t>Population  2009</t>
  </si>
  <si>
    <t>Chiffres clefs</t>
  </si>
  <si>
    <t>Aiguerelles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</si>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</sst>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6" fillId="0" borderId="5" xfId="0" applyNumberFormat="1" applyFont="1" applyFill="1" applyBorder="1" applyAlignment="1">
      <alignment vertical="top"/>
    </xf>
    <xf numFmtId="9" fontId="5" fillId="0" borderId="9" xfId="0" applyNumberFormat="1" applyFont="1" applyBorder="1" applyAlignment="1">
      <alignment vertical="center"/>
    </xf>
    <xf numFmtId="3" fontId="6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6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vertical="center"/>
    </xf>
    <xf numFmtId="3" fontId="13" fillId="5" borderId="9" xfId="0" applyNumberFormat="1" applyFont="1" applyFill="1" applyBorder="1" applyAlignment="1">
      <alignment vertical="center"/>
    </xf>
    <xf numFmtId="3" fontId="14" fillId="5" borderId="12" xfId="0" applyNumberFormat="1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7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9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0" fontId="0" fillId="7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vertical="center"/>
    </xf>
    <xf numFmtId="0" fontId="6" fillId="7" borderId="8" xfId="0" applyFont="1" applyFill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6" fillId="7" borderId="15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6" fillId="7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5" borderId="12" xfId="0" applyNumberFormat="1" applyFont="1" applyFill="1" applyBorder="1" applyAlignment="1">
      <alignment vertical="center"/>
    </xf>
    <xf numFmtId="0" fontId="0" fillId="7" borderId="13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7" borderId="4" xfId="0" applyFont="1" applyFill="1" applyBorder="1" applyAlignment="1">
      <alignment horizontal="left" vertical="top"/>
    </xf>
    <xf numFmtId="3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6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7" borderId="6" xfId="0" applyNumberFormat="1" applyFont="1" applyFill="1" applyBorder="1" applyAlignment="1">
      <alignment vertical="center"/>
    </xf>
    <xf numFmtId="1" fontId="6" fillId="7" borderId="7" xfId="0" applyNumberFormat="1" applyFont="1" applyFill="1" applyBorder="1" applyAlignment="1">
      <alignment vertical="center"/>
    </xf>
    <xf numFmtId="1" fontId="6" fillId="7" borderId="10" xfId="0" applyNumberFormat="1" applyFont="1" applyFill="1" applyBorder="1" applyAlignment="1">
      <alignment vertical="center"/>
    </xf>
    <xf numFmtId="1" fontId="6" fillId="7" borderId="0" xfId="0" applyNumberFormat="1" applyFont="1" applyFill="1" applyBorder="1" applyAlignment="1">
      <alignment vertical="center"/>
    </xf>
    <xf numFmtId="1" fontId="6" fillId="7" borderId="13" xfId="0" applyNumberFormat="1" applyFont="1" applyFill="1" applyBorder="1" applyAlignment="1">
      <alignment vertical="center"/>
    </xf>
    <xf numFmtId="1" fontId="6" fillId="7" borderId="14" xfId="0" applyNumberFormat="1" applyFont="1" applyFill="1" applyBorder="1" applyAlignment="1">
      <alignment vertical="center"/>
    </xf>
    <xf numFmtId="9" fontId="4" fillId="7" borderId="2" xfId="0" applyNumberFormat="1" applyFont="1" applyFill="1" applyBorder="1" applyAlignment="1">
      <alignment vertical="center"/>
    </xf>
    <xf numFmtId="1" fontId="4" fillId="7" borderId="3" xfId="0" applyNumberFormat="1" applyFont="1" applyFill="1" applyBorder="1" applyAlignment="1">
      <alignment vertical="center"/>
    </xf>
    <xf numFmtId="1" fontId="6" fillId="7" borderId="2" xfId="0" applyNumberFormat="1" applyFont="1" applyFill="1" applyBorder="1" applyAlignment="1">
      <alignment vertical="center"/>
    </xf>
    <xf numFmtId="1" fontId="6" fillId="7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4" borderId="1" xfId="0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1" fontId="5" fillId="7" borderId="6" xfId="0" applyNumberFormat="1" applyFont="1" applyFill="1" applyBorder="1" applyAlignment="1">
      <alignment vertical="center"/>
    </xf>
    <xf numFmtId="1" fontId="5" fillId="7" borderId="10" xfId="0" applyNumberFormat="1" applyFont="1" applyFill="1" applyBorder="1" applyAlignment="1">
      <alignment vertical="center"/>
    </xf>
    <xf numFmtId="1" fontId="5" fillId="7" borderId="13" xfId="0" applyNumberFormat="1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6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7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5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16" fillId="7" borderId="1" xfId="0" applyNumberFormat="1" applyFont="1" applyFill="1" applyBorder="1" applyAlignment="1">
      <alignment vertical="top"/>
    </xf>
    <xf numFmtId="3" fontId="6" fillId="7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6" fillId="0" borderId="5" xfId="0" applyNumberFormat="1" applyFont="1" applyBorder="1"/>
    <xf numFmtId="1" fontId="6" fillId="0" borderId="9" xfId="0" applyNumberFormat="1" applyFont="1" applyBorder="1"/>
    <xf numFmtId="1" fontId="4" fillId="0" borderId="12" xfId="0" applyNumberFormat="1" applyFont="1" applyBorder="1" applyAlignment="1">
      <alignment vertical="center"/>
    </xf>
    <xf numFmtId="0" fontId="21" fillId="7" borderId="13" xfId="0" applyFont="1" applyFill="1" applyBorder="1" applyAlignment="1">
      <alignment vertical="center"/>
    </xf>
    <xf numFmtId="0" fontId="21" fillId="7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" fontId="6" fillId="0" borderId="5" xfId="0" applyNumberFormat="1" applyFont="1" applyFill="1" applyBorder="1"/>
    <xf numFmtId="1" fontId="5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7" borderId="8" xfId="0" quotePrefix="1" applyFont="1" applyFill="1" applyBorder="1" applyAlignment="1">
      <alignment horizontal="left" vertical="center" indent="1"/>
    </xf>
    <xf numFmtId="1" fontId="6" fillId="0" borderId="9" xfId="0" applyNumberFormat="1" applyFont="1" applyFill="1" applyBorder="1"/>
    <xf numFmtId="1" fontId="5" fillId="0" borderId="9" xfId="0" applyNumberFormat="1" applyFont="1" applyBorder="1" applyAlignment="1">
      <alignment vertical="center"/>
    </xf>
    <xf numFmtId="0" fontId="6" fillId="7" borderId="11" xfId="0" quotePrefix="1" applyFont="1" applyFill="1" applyBorder="1" applyAlignment="1">
      <alignment horizontal="left" vertical="center" indent="1"/>
    </xf>
    <xf numFmtId="1" fontId="6" fillId="0" borderId="12" xfId="0" applyNumberFormat="1" applyFont="1" applyFill="1" applyBorder="1"/>
    <xf numFmtId="1" fontId="16" fillId="0" borderId="9" xfId="0" applyNumberFormat="1" applyFont="1" applyBorder="1" applyAlignment="1">
      <alignment vertical="center"/>
    </xf>
    <xf numFmtId="0" fontId="22" fillId="7" borderId="11" xfId="0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 indent="1"/>
    </xf>
    <xf numFmtId="0" fontId="22" fillId="7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10" fontId="16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7" borderId="11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5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9" fontId="5" fillId="5" borderId="5" xfId="0" applyNumberFormat="1" applyFont="1" applyFill="1" applyBorder="1" applyAlignment="1">
      <alignment vertical="center"/>
    </xf>
    <xf numFmtId="0" fontId="6" fillId="4" borderId="5" xfId="0" applyFont="1" applyFill="1" applyBorder="1" applyAlignment="1">
      <alignment horizontal="left" vertical="center" indent="1"/>
    </xf>
    <xf numFmtId="9" fontId="5" fillId="5" borderId="12" xfId="0" applyNumberFormat="1" applyFont="1" applyFill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16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9" fontId="16" fillId="0" borderId="0" xfId="0" applyNumberFormat="1" applyFont="1" applyBorder="1" applyAlignment="1">
      <alignment vertical="center"/>
    </xf>
    <xf numFmtId="1" fontId="16" fillId="4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left" vertical="center" indent="1"/>
    </xf>
    <xf numFmtId="0" fontId="16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vertical="center"/>
    </xf>
    <xf numFmtId="1" fontId="16" fillId="0" borderId="5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6" fillId="4" borderId="4" xfId="0" applyFont="1" applyFill="1" applyBorder="1" applyAlignment="1">
      <alignment horizontal="left" vertical="center" indent="1"/>
    </xf>
    <xf numFmtId="10" fontId="16" fillId="0" borderId="5" xfId="0" applyNumberFormat="1" applyFont="1" applyBorder="1" applyAlignment="1">
      <alignment vertical="center"/>
    </xf>
    <xf numFmtId="3" fontId="16" fillId="0" borderId="5" xfId="0" applyNumberFormat="1" applyFont="1" applyBorder="1" applyAlignment="1">
      <alignment vertical="center"/>
    </xf>
    <xf numFmtId="1" fontId="16" fillId="0" borderId="5" xfId="0" applyNumberFormat="1" applyFont="1" applyBorder="1"/>
    <xf numFmtId="49" fontId="25" fillId="4" borderId="5" xfId="0" applyNumberFormat="1" applyFont="1" applyFill="1" applyBorder="1" applyAlignment="1" applyProtection="1">
      <alignment horizontal="left" vertical="center" indent="1"/>
    </xf>
    <xf numFmtId="0" fontId="2" fillId="5" borderId="0" xfId="0" applyFont="1" applyFill="1" applyAlignment="1">
      <alignment vertical="center"/>
    </xf>
    <xf numFmtId="10" fontId="5" fillId="0" borderId="9" xfId="0" applyNumberFormat="1" applyFont="1" applyBorder="1" applyAlignment="1">
      <alignment vertical="center"/>
    </xf>
    <xf numFmtId="49" fontId="25" fillId="4" borderId="9" xfId="0" applyNumberFormat="1" applyFont="1" applyFill="1" applyBorder="1" applyAlignment="1" applyProtection="1">
      <alignment horizontal="left" vertical="center" indent="1"/>
    </xf>
    <xf numFmtId="10" fontId="5" fillId="0" borderId="12" xfId="0" applyNumberFormat="1" applyFont="1" applyBorder="1" applyAlignment="1">
      <alignment vertical="center"/>
    </xf>
    <xf numFmtId="1" fontId="6" fillId="0" borderId="12" xfId="0" applyNumberFormat="1" applyFont="1" applyBorder="1"/>
    <xf numFmtId="49" fontId="25" fillId="4" borderId="12" xfId="0" applyNumberFormat="1" applyFont="1" applyFill="1" applyBorder="1" applyAlignment="1" applyProtection="1">
      <alignment horizontal="left" vertical="center" indent="1"/>
    </xf>
    <xf numFmtId="0" fontId="21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21" fillId="4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10" fontId="6" fillId="0" borderId="1" xfId="0" applyNumberFormat="1" applyFont="1" applyFill="1" applyBorder="1" applyAlignment="1">
      <alignment vertical="center"/>
    </xf>
    <xf numFmtId="0" fontId="8" fillId="7" borderId="4" xfId="0" applyFont="1" applyFill="1" applyBorder="1" applyAlignment="1">
      <alignment vertical="top" wrapText="1"/>
    </xf>
    <xf numFmtId="0" fontId="8" fillId="7" borderId="3" xfId="0" applyFont="1" applyFill="1" applyBorder="1" applyAlignment="1">
      <alignment vertical="top" wrapText="1"/>
    </xf>
    <xf numFmtId="0" fontId="8" fillId="7" borderId="2" xfId="0" applyFont="1" applyFill="1" applyBorder="1" applyAlignment="1">
      <alignment vertical="top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top" wrapText="1"/>
    </xf>
    <xf numFmtId="0" fontId="2" fillId="3" borderId="4" xfId="0" applyFont="1" applyFill="1" applyBorder="1"/>
    <xf numFmtId="0" fontId="2" fillId="3" borderId="3" xfId="0" applyFont="1" applyFill="1" applyBorder="1"/>
    <xf numFmtId="0" fontId="2" fillId="3" borderId="2" xfId="0" applyFont="1" applyFill="1" applyBorder="1"/>
    <xf numFmtId="0" fontId="4" fillId="7" borderId="4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0" fontId="15" fillId="7" borderId="3" xfId="0" applyFont="1" applyFill="1" applyBorder="1" applyAlignment="1">
      <alignment vertical="center"/>
    </xf>
    <xf numFmtId="0" fontId="15" fillId="7" borderId="2" xfId="0" applyFont="1" applyFill="1" applyBorder="1" applyAlignment="1">
      <alignment vertical="center"/>
    </xf>
    <xf numFmtId="49" fontId="12" fillId="7" borderId="11" xfId="0" applyNumberFormat="1" applyFont="1" applyFill="1" applyBorder="1" applyAlignment="1">
      <alignment horizontal="left" vertical="center" wrapText="1"/>
    </xf>
    <xf numFmtId="49" fontId="12" fillId="7" borderId="0" xfId="0" applyNumberFormat="1" applyFont="1" applyFill="1" applyBorder="1" applyAlignment="1">
      <alignment horizontal="left" vertical="center" wrapText="1"/>
    </xf>
    <xf numFmtId="49" fontId="12" fillId="7" borderId="10" xfId="0" applyNumberFormat="1" applyFont="1" applyFill="1" applyBorder="1" applyAlignment="1">
      <alignment horizontal="left" vertical="center" wrapText="1"/>
    </xf>
    <xf numFmtId="49" fontId="12" fillId="7" borderId="8" xfId="0" applyNumberFormat="1" applyFont="1" applyFill="1" applyBorder="1" applyAlignment="1">
      <alignment horizontal="left" vertical="center" wrapText="1"/>
    </xf>
    <xf numFmtId="49" fontId="12" fillId="7" borderId="7" xfId="0" applyNumberFormat="1" applyFont="1" applyFill="1" applyBorder="1" applyAlignment="1">
      <alignment horizontal="left" vertical="center" wrapText="1"/>
    </xf>
    <xf numFmtId="49" fontId="12" fillId="7" borderId="6" xfId="0" applyNumberFormat="1" applyFont="1" applyFill="1" applyBorder="1" applyAlignment="1">
      <alignment horizontal="left" vertical="center" wrapText="1"/>
    </xf>
    <xf numFmtId="49" fontId="12" fillId="7" borderId="4" xfId="0" applyNumberFormat="1" applyFont="1" applyFill="1" applyBorder="1" applyAlignment="1">
      <alignment horizontal="left" vertical="center" wrapText="1"/>
    </xf>
    <xf numFmtId="49" fontId="12" fillId="7" borderId="3" xfId="0" applyNumberFormat="1" applyFont="1" applyFill="1" applyBorder="1" applyAlignment="1">
      <alignment horizontal="left" vertical="center" wrapText="1"/>
    </xf>
    <xf numFmtId="49" fontId="12" fillId="7" borderId="2" xfId="0" applyNumberFormat="1" applyFont="1" applyFill="1" applyBorder="1" applyAlignment="1">
      <alignment horizontal="left" vertical="center" wrapText="1"/>
    </xf>
    <xf numFmtId="0" fontId="17" fillId="7" borderId="11" xfId="0" applyFont="1" applyFill="1" applyBorder="1" applyAlignment="1">
      <alignment horizontal="left" vertical="top" wrapText="1"/>
    </xf>
    <xf numFmtId="0" fontId="17" fillId="7" borderId="0" xfId="0" applyFont="1" applyFill="1" applyBorder="1" applyAlignment="1">
      <alignment horizontal="left" vertical="top" wrapText="1"/>
    </xf>
    <xf numFmtId="0" fontId="17" fillId="7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top" wrapText="1"/>
    </xf>
    <xf numFmtId="0" fontId="17" fillId="7" borderId="7" xfId="0" applyFont="1" applyFill="1" applyBorder="1" applyAlignment="1">
      <alignment horizontal="left" vertical="top" wrapText="1"/>
    </xf>
    <xf numFmtId="0" fontId="17" fillId="7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7" borderId="15" xfId="0" applyFont="1" applyFill="1" applyBorder="1" applyAlignment="1">
      <alignment horizontal="left" vertical="center" wrapText="1"/>
    </xf>
    <xf numFmtId="0" fontId="18" fillId="7" borderId="14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textRotation="90" wrapText="1"/>
    </xf>
    <xf numFmtId="0" fontId="5" fillId="7" borderId="9" xfId="0" applyFont="1" applyFill="1" applyBorder="1" applyAlignment="1">
      <alignment horizontal="center" vertical="center" textRotation="90" wrapText="1"/>
    </xf>
    <xf numFmtId="0" fontId="5" fillId="7" borderId="5" xfId="0" applyFont="1" applyFill="1" applyBorder="1" applyAlignment="1">
      <alignment horizontal="center" vertical="center" textRotation="90" wrapText="1"/>
    </xf>
    <xf numFmtId="0" fontId="4" fillId="7" borderId="4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17" fillId="7" borderId="15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5" fillId="7" borderId="12" xfId="0" applyFont="1" applyFill="1" applyBorder="1" applyAlignment="1">
      <alignment horizontal="center" vertical="center" textRotation="43"/>
    </xf>
    <xf numFmtId="0" fontId="5" fillId="7" borderId="9" xfId="0" applyFont="1" applyFill="1" applyBorder="1" applyAlignment="1">
      <alignment horizontal="center" vertical="center" textRotation="43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7" borderId="12" xfId="0" applyFont="1" applyFill="1" applyBorder="1" applyAlignment="1">
      <alignment horizontal="center" vertical="center" textRotation="90" wrapText="1"/>
    </xf>
    <xf numFmtId="0" fontId="16" fillId="7" borderId="5" xfId="0" applyFont="1" applyFill="1" applyBorder="1" applyAlignment="1">
      <alignment horizontal="center" vertical="center" textRotation="90" wrapText="1"/>
    </xf>
    <xf numFmtId="0" fontId="16" fillId="7" borderId="13" xfId="0" applyFont="1" applyFill="1" applyBorder="1" applyAlignment="1">
      <alignment horizontal="center" vertical="center" textRotation="90" wrapText="1"/>
    </xf>
    <xf numFmtId="0" fontId="16" fillId="7" borderId="6" xfId="0" applyFont="1" applyFill="1" applyBorder="1" applyAlignment="1">
      <alignment horizontal="center" vertical="center" textRotation="90" wrapText="1"/>
    </xf>
    <xf numFmtId="0" fontId="16" fillId="7" borderId="12" xfId="0" applyFont="1" applyFill="1" applyBorder="1" applyAlignment="1">
      <alignment horizontal="center" vertical="center" textRotation="90"/>
    </xf>
    <xf numFmtId="0" fontId="16" fillId="7" borderId="9" xfId="0" applyFont="1" applyFill="1" applyBorder="1" applyAlignment="1">
      <alignment horizontal="center" vertical="center" textRotation="90"/>
    </xf>
    <xf numFmtId="0" fontId="4" fillId="7" borderId="4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 wrapText="1"/>
    </xf>
    <xf numFmtId="0" fontId="32" fillId="0" borderId="17" xfId="0" applyFont="1" applyFill="1" applyBorder="1" applyAlignment="1">
      <alignment horizontal="right" vertical="center" wrapText="1"/>
    </xf>
    <xf numFmtId="0" fontId="30" fillId="6" borderId="16" xfId="0" applyFont="1" applyFill="1" applyBorder="1" applyAlignment="1">
      <alignment horizontal="left" vertical="center" wrapText="1" indent="1"/>
    </xf>
    <xf numFmtId="0" fontId="30" fillId="6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7" xfId="0" applyFont="1" applyFill="1" applyBorder="1" applyAlignment="1">
      <alignment horizontal="right" vertical="center" indent="1"/>
    </xf>
    <xf numFmtId="0" fontId="30" fillId="6" borderId="16" xfId="0" applyFont="1" applyFill="1" applyBorder="1" applyAlignment="1">
      <alignment horizontal="right" vertical="center" indent="1"/>
    </xf>
    <xf numFmtId="0" fontId="30" fillId="6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0" fillId="7" borderId="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0" fillId="7" borderId="7" xfId="0" applyFont="1" applyFill="1" applyBorder="1" applyAlignment="1">
      <alignment horizontal="left" vertical="center"/>
    </xf>
    <xf numFmtId="0" fontId="23" fillId="7" borderId="4" xfId="0" applyFont="1" applyFill="1" applyBorder="1" applyAlignment="1">
      <alignment horizontal="left" vertical="center" wrapText="1"/>
    </xf>
    <xf numFmtId="0" fontId="23" fillId="7" borderId="3" xfId="0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vertical="center" wrapText="1"/>
    </xf>
    <xf numFmtId="0" fontId="6" fillId="7" borderId="7" xfId="0" applyFont="1" applyFill="1" applyBorder="1" applyAlignment="1">
      <alignment vertical="center" wrapText="1"/>
    </xf>
    <xf numFmtId="0" fontId="5" fillId="7" borderId="15" xfId="0" applyFont="1" applyFill="1" applyBorder="1" applyAlignment="1">
      <alignment horizontal="center" vertical="center" textRotation="50"/>
    </xf>
    <xf numFmtId="0" fontId="5" fillId="7" borderId="13" xfId="0" applyFont="1" applyFill="1" applyBorder="1" applyAlignment="1">
      <alignment horizontal="center" vertical="center" textRotation="50"/>
    </xf>
    <xf numFmtId="0" fontId="5" fillId="7" borderId="8" xfId="0" applyFont="1" applyFill="1" applyBorder="1" applyAlignment="1">
      <alignment horizontal="center" vertical="center" textRotation="50"/>
    </xf>
    <xf numFmtId="0" fontId="5" fillId="7" borderId="6" xfId="0" applyFont="1" applyFill="1" applyBorder="1" applyAlignment="1">
      <alignment horizontal="center" vertical="center" textRotation="50"/>
    </xf>
    <xf numFmtId="0" fontId="5" fillId="7" borderId="1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 textRotation="90" wrapText="1"/>
    </xf>
    <xf numFmtId="0" fontId="16" fillId="7" borderId="10" xfId="0" applyFont="1" applyFill="1" applyBorder="1" applyAlignment="1">
      <alignment horizontal="center" vertical="center" textRotation="90" wrapText="1"/>
    </xf>
    <xf numFmtId="0" fontId="9" fillId="6" borderId="0" xfId="0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2" fontId="27" fillId="6" borderId="7" xfId="0" applyNumberFormat="1" applyFont="1" applyFill="1" applyBorder="1" applyAlignment="1">
      <alignment horizontal="center" vertical="center"/>
    </xf>
    <xf numFmtId="1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vertical="center"/>
    </xf>
    <xf numFmtId="10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horizontal="center" vertical="center"/>
    </xf>
    <xf numFmtId="166" fontId="27" fillId="6" borderId="6" xfId="0" applyNumberFormat="1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6" fontId="27" fillId="6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9" fontId="27" fillId="6" borderId="7" xfId="0" applyNumberFormat="1" applyFont="1" applyFill="1" applyBorder="1" applyAlignment="1">
      <alignment horizontal="center" vertical="center"/>
    </xf>
    <xf numFmtId="10" fontId="27" fillId="6" borderId="7" xfId="0" applyNumberFormat="1" applyFont="1" applyFill="1" applyBorder="1" applyAlignment="1">
      <alignment horizontal="center" vertical="center"/>
    </xf>
    <xf numFmtId="164" fontId="27" fillId="6" borderId="7" xfId="1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Aiguerelles!$B$42:$C$42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Aiguerelles!$A$43:$A$48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Aiguerelles!$B$43:$B$48</c:f>
              <c:numCache>
                <c:formatCode>#,##0</c:formatCode>
                <c:ptCount val="6"/>
                <c:pt idx="0">
                  <c:v>608.31563800000004</c:v>
                </c:pt>
                <c:pt idx="1">
                  <c:v>747.22495800000002</c:v>
                </c:pt>
                <c:pt idx="2">
                  <c:v>784.22549000000004</c:v>
                </c:pt>
                <c:pt idx="3">
                  <c:v>605.7754339999999</c:v>
                </c:pt>
                <c:pt idx="4">
                  <c:v>480.49079799999998</c:v>
                </c:pt>
                <c:pt idx="5">
                  <c:v>291.47992199999999</c:v>
                </c:pt>
              </c:numCache>
            </c:numRef>
          </c:val>
        </c:ser>
        <c:ser>
          <c:idx val="2"/>
          <c:order val="1"/>
          <c:tx>
            <c:strRef>
              <c:f>Aiguerelles!$D$42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Aiguerelles!$A$43:$A$48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Aiguerelles!$D$43:$D$48</c:f>
              <c:numCache>
                <c:formatCode>#,##0</c:formatCode>
                <c:ptCount val="6"/>
                <c:pt idx="0">
                  <c:v>592.46708999999998</c:v>
                </c:pt>
                <c:pt idx="1">
                  <c:v>790.744011</c:v>
                </c:pt>
                <c:pt idx="2">
                  <c:v>850.84047800000008</c:v>
                </c:pt>
                <c:pt idx="3">
                  <c:v>799.87485800000013</c:v>
                </c:pt>
                <c:pt idx="4">
                  <c:v>569.76509699999997</c:v>
                </c:pt>
                <c:pt idx="5">
                  <c:v>444.81286699999998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Aiguerelles!$G$43:$G$48</c:f>
              <c:numCache>
                <c:formatCode>0.00%</c:formatCode>
                <c:ptCount val="6"/>
                <c:pt idx="0">
                  <c:v>0.15870738659137981</c:v>
                </c:pt>
                <c:pt idx="1">
                  <c:v>0.20327327337159101</c:v>
                </c:pt>
                <c:pt idx="2">
                  <c:v>0.21610657834660713</c:v>
                </c:pt>
                <c:pt idx="3">
                  <c:v>0.18578472116791633</c:v>
                </c:pt>
                <c:pt idx="4">
                  <c:v>0.13881226341859956</c:v>
                </c:pt>
                <c:pt idx="5">
                  <c:v>9.7315777103906043E-2</c:v>
                </c:pt>
              </c:numCache>
            </c:numRef>
          </c:val>
        </c:ser>
        <c:dLbls>
          <c:showVal val="1"/>
        </c:dLbls>
        <c:gapWidth val="55"/>
        <c:overlap val="100"/>
        <c:axId val="71228416"/>
        <c:axId val="112534272"/>
      </c:barChart>
      <c:catAx>
        <c:axId val="7122841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34272"/>
        <c:crosses val="autoZero"/>
        <c:auto val="1"/>
        <c:lblAlgn val="ctr"/>
        <c:lblOffset val="100"/>
      </c:catAx>
      <c:valAx>
        <c:axId val="11253427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122841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Aiguerelles!$A$240:$A$244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Aiguerelles!$C$240:$C$244</c:f>
              <c:numCache>
                <c:formatCode>0%</c:formatCode>
                <c:ptCount val="5"/>
                <c:pt idx="0">
                  <c:v>7.7223219793966902E-2</c:v>
                </c:pt>
                <c:pt idx="1">
                  <c:v>0.14404853147388866</c:v>
                </c:pt>
                <c:pt idx="2">
                  <c:v>0.25779240889699767</c:v>
                </c:pt>
                <c:pt idx="3">
                  <c:v>0.31027678450152407</c:v>
                </c:pt>
                <c:pt idx="4">
                  <c:v>0.21065905533362267</c:v>
                </c:pt>
              </c:numCache>
            </c:numRef>
          </c:val>
        </c:ser>
        <c:dLbls/>
        <c:gapWidth val="50"/>
        <c:axId val="113399680"/>
        <c:axId val="113401216"/>
      </c:barChart>
      <c:catAx>
        <c:axId val="11339968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401216"/>
        <c:crosses val="autoZero"/>
        <c:auto val="1"/>
        <c:lblAlgn val="ctr"/>
        <c:lblOffset val="100"/>
      </c:catAx>
      <c:valAx>
        <c:axId val="11340121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39968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  <a:p>
            <a:pPr>
              <a:defRPr sz="1200"/>
            </a:pPr>
            <a:endParaRPr lang="en-US" sz="1200"/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Aiguerelles!$H$286:$L$288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Aiguerelles!$N$286:$N$288</c:f>
              <c:numCache>
                <c:formatCode>0%</c:formatCode>
                <c:ptCount val="3"/>
                <c:pt idx="0">
                  <c:v>0.17318723707557029</c:v>
                </c:pt>
                <c:pt idx="1">
                  <c:v>0.5954920746225375</c:v>
                </c:pt>
                <c:pt idx="2">
                  <c:v>0.2313206883018922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Aiguerelles!$A$168:$B$173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Aiguerelles!$C$168:$C$173</c:f>
              <c:numCache>
                <c:formatCode>#,##0</c:formatCode>
                <c:ptCount val="6"/>
                <c:pt idx="0">
                  <c:v>47</c:v>
                </c:pt>
                <c:pt idx="1">
                  <c:v>39</c:v>
                </c:pt>
                <c:pt idx="2">
                  <c:v>250</c:v>
                </c:pt>
                <c:pt idx="3">
                  <c:v>222</c:v>
                </c:pt>
                <c:pt idx="4">
                  <c:v>41</c:v>
                </c:pt>
                <c:pt idx="5">
                  <c:v>55</c:v>
                </c:pt>
              </c:numCache>
            </c:numRef>
          </c:val>
        </c:ser>
        <c:dLbls/>
        <c:gapWidth val="50"/>
        <c:axId val="113592576"/>
        <c:axId val="113635328"/>
      </c:barChart>
      <c:catAx>
        <c:axId val="113592576"/>
        <c:scaling>
          <c:orientation val="minMax"/>
        </c:scaling>
        <c:axPos val="b"/>
        <c:majorGridlines/>
        <c:tickLblPos val="nextTo"/>
        <c:crossAx val="113635328"/>
        <c:crosses val="autoZero"/>
        <c:auto val="1"/>
        <c:lblAlgn val="ctr"/>
        <c:lblOffset val="100"/>
      </c:catAx>
      <c:valAx>
        <c:axId val="113635328"/>
        <c:scaling>
          <c:orientation val="minMax"/>
        </c:scaling>
        <c:axPos val="l"/>
        <c:majorGridlines/>
        <c:numFmt formatCode="#,##0" sourceLinked="1"/>
        <c:tickLblPos val="nextTo"/>
        <c:crossAx val="11359257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Aiguerelles!$A$179:$A$183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Aiguerelles!$C$179:$C$183</c:f>
              <c:numCache>
                <c:formatCode>#,##0</c:formatCode>
                <c:ptCount val="5"/>
                <c:pt idx="0">
                  <c:v>61</c:v>
                </c:pt>
                <c:pt idx="1">
                  <c:v>41</c:v>
                </c:pt>
                <c:pt idx="2">
                  <c:v>179</c:v>
                </c:pt>
                <c:pt idx="3">
                  <c:v>166</c:v>
                </c:pt>
                <c:pt idx="4">
                  <c:v>206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Aiguerelles!$A$186:$A$190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Aiguerelles!$D$186:$D$190</c:f>
              <c:numCache>
                <c:formatCode>#,##0</c:formatCode>
                <c:ptCount val="5"/>
                <c:pt idx="0">
                  <c:v>37</c:v>
                </c:pt>
                <c:pt idx="1">
                  <c:v>67</c:v>
                </c:pt>
                <c:pt idx="2">
                  <c:v>103</c:v>
                </c:pt>
                <c:pt idx="3">
                  <c:v>318</c:v>
                </c:pt>
                <c:pt idx="4">
                  <c:v>126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Aiguerelles!$L$236:$M$236</c:f>
              <c:numCache>
                <c:formatCode>0%</c:formatCode>
                <c:ptCount val="2"/>
                <c:pt idx="0">
                  <c:v>0.11666520977990832</c:v>
                </c:pt>
                <c:pt idx="1">
                  <c:v>0.88333479022009165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Aiguerelles!$A$216:$A$220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Aiguerelles!$B$216:$B$220</c:f>
              <c:numCache>
                <c:formatCode>#,##0</c:formatCode>
                <c:ptCount val="5"/>
                <c:pt idx="0">
                  <c:v>101</c:v>
                </c:pt>
                <c:pt idx="1">
                  <c:v>89</c:v>
                </c:pt>
                <c:pt idx="2">
                  <c:v>84</c:v>
                </c:pt>
                <c:pt idx="3">
                  <c:v>111</c:v>
                </c:pt>
                <c:pt idx="4">
                  <c:v>90</c:v>
                </c:pt>
              </c:numCache>
            </c:numRef>
          </c:val>
        </c:ser>
        <c:dLbls/>
        <c:marker val="1"/>
        <c:axId val="113871488"/>
        <c:axId val="113877376"/>
      </c:lineChart>
      <c:catAx>
        <c:axId val="11387148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3877376"/>
        <c:crosses val="autoZero"/>
        <c:auto val="1"/>
        <c:lblAlgn val="ctr"/>
        <c:lblOffset val="100"/>
      </c:catAx>
      <c:valAx>
        <c:axId val="11387737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387148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Aiguerelles!$F$315:$F$317</c:f>
              <c:strCache>
                <c:ptCount val="1"/>
                <c:pt idx="0">
                  <c:v>322 127 3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Aiguerelles!$A$315:$E$317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Aiguerelles!$F$315:$F$317</c:f>
              <c:numCache>
                <c:formatCode>#,##0</c:formatCode>
                <c:ptCount val="3"/>
                <c:pt idx="0">
                  <c:v>322</c:v>
                </c:pt>
                <c:pt idx="1">
                  <c:v>127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Aiguerelles!$D$212:$E$212</c:f>
              <c:numCache>
                <c:formatCode>0%</c:formatCode>
                <c:ptCount val="2"/>
                <c:pt idx="0">
                  <c:v>9.1243862520458269E-2</c:v>
                </c:pt>
                <c:pt idx="1">
                  <c:v>0.90875613747954176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Aiguerelles!$D$149:$E$149</c:f>
              <c:numCache>
                <c:formatCode>0.00%</c:formatCode>
                <c:ptCount val="2"/>
                <c:pt idx="0" formatCode="0%">
                  <c:v>0.18080521334056351</c:v>
                </c:pt>
                <c:pt idx="1">
                  <c:v>0.81919478665943646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Aiguerelles!$B$51:$C$51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Aiguerelles!$A$52:$A$59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Aiguerelles!$B$52:$B$59</c:f>
              <c:numCache>
                <c:formatCode>#,##0</c:formatCode>
                <c:ptCount val="8"/>
                <c:pt idx="0">
                  <c:v>3.966148</c:v>
                </c:pt>
                <c:pt idx="1">
                  <c:v>152.98726199999999</c:v>
                </c:pt>
                <c:pt idx="2">
                  <c:v>385.07458199999996</c:v>
                </c:pt>
                <c:pt idx="3">
                  <c:v>382.35312999999996</c:v>
                </c:pt>
                <c:pt idx="4">
                  <c:v>348.74793899999997</c:v>
                </c:pt>
                <c:pt idx="5">
                  <c:v>450.19693099999995</c:v>
                </c:pt>
                <c:pt idx="6">
                  <c:v>753.01094000000001</c:v>
                </c:pt>
                <c:pt idx="7">
                  <c:v>432.85967099999999</c:v>
                </c:pt>
              </c:numCache>
            </c:numRef>
          </c:val>
        </c:ser>
        <c:ser>
          <c:idx val="2"/>
          <c:order val="1"/>
          <c:tx>
            <c:strRef>
              <c:f>Aiguerelles!$D$51:$E$51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Aiguerelles!$A$52:$A$59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Aiguerelles!$D$52:$D$59</c:f>
              <c:numCache>
                <c:formatCode>0</c:formatCode>
                <c:ptCount val="8"/>
                <c:pt idx="0">
                  <c:v>0</c:v>
                </c:pt>
                <c:pt idx="1">
                  <c:v>44.206015000000008</c:v>
                </c:pt>
                <c:pt idx="2">
                  <c:v>238.281994</c:v>
                </c:pt>
                <c:pt idx="3">
                  <c:v>553.06406599999991</c:v>
                </c:pt>
                <c:pt idx="4">
                  <c:v>960.75518099999999</c:v>
                </c:pt>
                <c:pt idx="5">
                  <c:v>63.668134999999999</c:v>
                </c:pt>
                <c:pt idx="6">
                  <c:v>885.07061399999998</c:v>
                </c:pt>
                <c:pt idx="7">
                  <c:v>710.99130700000001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Aiguerelles!$A$52:$A$59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Aiguerelles!$G$52:$G$59</c:f>
              <c:numCache>
                <c:formatCode>0.00%</c:formatCode>
                <c:ptCount val="8"/>
                <c:pt idx="0">
                  <c:v>6.2309540434226144E-4</c:v>
                </c:pt>
                <c:pt idx="1">
                  <c:v>3.0979737686513603E-2</c:v>
                </c:pt>
                <c:pt idx="2">
                  <c:v>9.7931448289909392E-2</c:v>
                </c:pt>
                <c:pt idx="3">
                  <c:v>0.14695723809860961</c:v>
                </c:pt>
                <c:pt idx="4">
                  <c:v>0.20572741512516748</c:v>
                </c:pt>
                <c:pt idx="5">
                  <c:v>8.0729957902890365E-2</c:v>
                </c:pt>
                <c:pt idx="6">
                  <c:v>0.25734820995969637</c:v>
                </c:pt>
                <c:pt idx="7">
                  <c:v>0.17970289753287097</c:v>
                </c:pt>
              </c:numCache>
            </c:numRef>
          </c:val>
        </c:ser>
        <c:dLbls>
          <c:showVal val="1"/>
        </c:dLbls>
        <c:gapWidth val="55"/>
        <c:overlap val="100"/>
        <c:axId val="112573056"/>
        <c:axId val="112583040"/>
      </c:barChart>
      <c:catAx>
        <c:axId val="11257305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83040"/>
        <c:crosses val="autoZero"/>
        <c:auto val="1"/>
        <c:lblAlgn val="ctr"/>
        <c:lblOffset val="100"/>
      </c:catAx>
      <c:valAx>
        <c:axId val="11258304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257305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Aiguerelles!$A$146:$A$149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Aiguerelles!$D$146:$D$149</c:f>
              <c:numCache>
                <c:formatCode>0%</c:formatCode>
                <c:ptCount val="4"/>
                <c:pt idx="0">
                  <c:v>0.32677519465976196</c:v>
                </c:pt>
                <c:pt idx="1">
                  <c:v>0.16527913536339578</c:v>
                </c:pt>
                <c:pt idx="2">
                  <c:v>0.14175007863678543</c:v>
                </c:pt>
                <c:pt idx="3">
                  <c:v>0.18080521334056351</c:v>
                </c:pt>
              </c:numCache>
            </c:numRef>
          </c:val>
        </c:ser>
        <c:dLbls>
          <c:showVal val="1"/>
        </c:dLbls>
        <c:marker val="1"/>
        <c:axId val="114627712"/>
        <c:axId val="114629248"/>
      </c:lineChart>
      <c:catAx>
        <c:axId val="114627712"/>
        <c:scaling>
          <c:orientation val="minMax"/>
        </c:scaling>
        <c:axPos val="b"/>
        <c:majorGridlines/>
        <c:majorTickMark val="none"/>
        <c:tickLblPos val="nextTo"/>
        <c:crossAx val="114629248"/>
        <c:crosses val="autoZero"/>
        <c:auto val="1"/>
        <c:lblAlgn val="ctr"/>
        <c:lblOffset val="100"/>
      </c:catAx>
      <c:valAx>
        <c:axId val="11462924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462771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Aiguerelles!$A$265:$A$266</c:f>
              <c:strCache>
                <c:ptCount val="1"/>
                <c:pt idx="0">
                  <c:v>MONTPELLIER Hors MONTPELLIER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Aiguerelles!$A$265:$A$266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Aiguerelles!$E$265:$E$266</c:f>
              <c:numCache>
                <c:formatCode>0%</c:formatCode>
                <c:ptCount val="2"/>
                <c:pt idx="0">
                  <c:v>0.71895835992091484</c:v>
                </c:pt>
                <c:pt idx="1">
                  <c:v>0.28104164007908511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tx>
            <c:strRef>
              <c:f>Aiguerelles!$A$113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Aiguerelles!$A$116:$A$122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Aiguerelles!$G$116:$G$122</c:f>
              <c:numCache>
                <c:formatCode>0%</c:formatCode>
                <c:ptCount val="7"/>
                <c:pt idx="0">
                  <c:v>0.16733692929998675</c:v>
                </c:pt>
                <c:pt idx="1">
                  <c:v>7.4421113219802965E-2</c:v>
                </c:pt>
                <c:pt idx="2">
                  <c:v>8.7260860118745773E-2</c:v>
                </c:pt>
                <c:pt idx="3">
                  <c:v>0.15089318522401271</c:v>
                </c:pt>
                <c:pt idx="4">
                  <c:v>0.17512053146274853</c:v>
                </c:pt>
                <c:pt idx="5">
                  <c:v>0.14389445874475196</c:v>
                </c:pt>
                <c:pt idx="6">
                  <c:v>0.20107292192995144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Aiguerelles!$A$250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Aiguerelles!$A$251:$A$254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Aiguerelles!$C$251:$C$254</c:f>
              <c:numCache>
                <c:formatCode>0%</c:formatCode>
                <c:ptCount val="4"/>
                <c:pt idx="0">
                  <c:v>0.15912141055788792</c:v>
                </c:pt>
                <c:pt idx="1">
                  <c:v>0.19796228823971318</c:v>
                </c:pt>
                <c:pt idx="2">
                  <c:v>0.18238717681258246</c:v>
                </c:pt>
                <c:pt idx="3">
                  <c:v>0.46052912438981647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Aiguerelles!$G$76:$G$79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Aiguerelles!$I$76:$I$79</c:f>
              <c:numCache>
                <c:formatCode>0</c:formatCode>
                <c:ptCount val="4"/>
                <c:pt idx="0">
                  <c:v>167.553696</c:v>
                </c:pt>
                <c:pt idx="1">
                  <c:v>580.40599399999996</c:v>
                </c:pt>
                <c:pt idx="2">
                  <c:v>427.35657600000002</c:v>
                </c:pt>
                <c:pt idx="3">
                  <c:v>169.70106700000002</c:v>
                </c:pt>
              </c:numCache>
            </c:numRef>
          </c:val>
        </c:ser>
        <c:dLbls/>
        <c:gapWidth val="40"/>
        <c:axId val="113193728"/>
        <c:axId val="113195264"/>
      </c:barChart>
      <c:catAx>
        <c:axId val="11319372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195264"/>
        <c:crosses val="autoZero"/>
        <c:auto val="1"/>
        <c:lblAlgn val="ctr"/>
        <c:lblOffset val="100"/>
      </c:catAx>
      <c:valAx>
        <c:axId val="113195264"/>
        <c:scaling>
          <c:orientation val="minMax"/>
        </c:scaling>
        <c:axPos val="l"/>
        <c:majorGridlines/>
        <c:numFmt formatCode="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31937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Aiguerelles!$G$70:$G$73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Aiguerelles!$H$70:$H$73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Aiguerelles!$G$70:$G$73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Aiguerelles!$I$70:$I$73</c:f>
              <c:numCache>
                <c:formatCode>0</c:formatCode>
                <c:ptCount val="4"/>
                <c:pt idx="0">
                  <c:v>2774.1996819999999</c:v>
                </c:pt>
                <c:pt idx="1">
                  <c:v>2589.3463550000001</c:v>
                </c:pt>
                <c:pt idx="2">
                  <c:v>385.48965799999996</c:v>
                </c:pt>
                <c:pt idx="3">
                  <c:v>616.19821999999999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Aiguerelles!$A$77:$A$79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Aiguerelles!$B$77:$B$79</c:f>
              <c:numCache>
                <c:formatCode>#,##0</c:formatCode>
                <c:ptCount val="3"/>
                <c:pt idx="0">
                  <c:v>945.04988500000002</c:v>
                </c:pt>
                <c:pt idx="1">
                  <c:v>745.27147100000002</c:v>
                </c:pt>
                <c:pt idx="2">
                  <c:v>424.81955600000003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Aiguerelles!$A$133:$A$140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Aiguerelles!$C$133:$C$140</c:f>
              <c:numCache>
                <c:formatCode>0%</c:formatCode>
                <c:ptCount val="8"/>
                <c:pt idx="0">
                  <c:v>0.74511842574065623</c:v>
                </c:pt>
                <c:pt idx="1">
                  <c:v>0.10035565518122208</c:v>
                </c:pt>
                <c:pt idx="2">
                  <c:v>1.327370456152035E-2</c:v>
                </c:pt>
                <c:pt idx="3">
                  <c:v>1.1999122765679581E-2</c:v>
                </c:pt>
                <c:pt idx="4">
                  <c:v>1.6467551192392019E-2</c:v>
                </c:pt>
                <c:pt idx="5">
                  <c:v>6.6477073427372441E-2</c:v>
                </c:pt>
                <c:pt idx="6">
                  <c:v>4.5113011347001609E-2</c:v>
                </c:pt>
                <c:pt idx="7" formatCode="0.0%">
                  <c:v>1.1954557841558158E-3</c:v>
                </c:pt>
              </c:numCache>
            </c:numRef>
          </c:val>
        </c:ser>
        <c:dLbls>
          <c:showVal val="1"/>
        </c:dLbls>
        <c:axId val="113316224"/>
        <c:axId val="113281664"/>
      </c:barChart>
      <c:valAx>
        <c:axId val="113281664"/>
        <c:scaling>
          <c:orientation val="minMax"/>
        </c:scaling>
        <c:axPos val="b"/>
        <c:majorGridlines/>
        <c:numFmt formatCode="0%" sourceLinked="0"/>
        <c:tickLblPos val="nextTo"/>
        <c:crossAx val="113316224"/>
        <c:crosses val="autoZero"/>
        <c:crossBetween val="between"/>
      </c:valAx>
      <c:catAx>
        <c:axId val="11331622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28166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Aiguerelles!$H$279:$H$283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Aiguerelles!$N$279:$N$283</c:f>
              <c:numCache>
                <c:formatCode>0%</c:formatCode>
                <c:ptCount val="5"/>
                <c:pt idx="0">
                  <c:v>2.1167057438428241E-2</c:v>
                </c:pt>
                <c:pt idx="1">
                  <c:v>9.3748609380478479E-2</c:v>
                </c:pt>
                <c:pt idx="2">
                  <c:v>9.0185371453827018E-2</c:v>
                </c:pt>
                <c:pt idx="3">
                  <c:v>0.62005517778265185</c:v>
                </c:pt>
                <c:pt idx="4">
                  <c:v>0.17484378394461439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Aiguerelles!$A$100:$A$106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Aiguerelles!$F$100:$F$106</c:f>
              <c:numCache>
                <c:formatCode>0.0%</c:formatCode>
                <c:ptCount val="7"/>
                <c:pt idx="0">
                  <c:v>0.75490196078431371</c:v>
                </c:pt>
                <c:pt idx="1">
                  <c:v>0.98618784530386738</c:v>
                </c:pt>
                <c:pt idx="2">
                  <c:v>0.94189602446483178</c:v>
                </c:pt>
                <c:pt idx="3">
                  <c:v>0.97073170731707314</c:v>
                </c:pt>
                <c:pt idx="4">
                  <c:v>0.60897435897435892</c:v>
                </c:pt>
                <c:pt idx="5">
                  <c:v>0.13200723327305605</c:v>
                </c:pt>
                <c:pt idx="6" formatCode="0.00%">
                  <c:v>1.6366273047441475E-2</c:v>
                </c:pt>
              </c:numCache>
            </c:numRef>
          </c:val>
        </c:ser>
        <c:dLbls/>
        <c:gapWidth val="63"/>
        <c:axId val="113444736"/>
        <c:axId val="113446272"/>
      </c:barChart>
      <c:catAx>
        <c:axId val="11344473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446272"/>
        <c:crosses val="autoZero"/>
        <c:auto val="1"/>
        <c:lblAlgn val="ctr"/>
        <c:lblOffset val="100"/>
      </c:catAx>
      <c:valAx>
        <c:axId val="11344627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34447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Aiguerelles!$E$234:$E$235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Aiguerelles!$K$234:$K$235</c:f>
              <c:numCache>
                <c:formatCode>#,##0</c:formatCode>
                <c:ptCount val="2"/>
                <c:pt idx="0">
                  <c:v>1841.1416770000001</c:v>
                </c:pt>
                <c:pt idx="1">
                  <c:v>1716.3871680000002</c:v>
                </c:pt>
              </c:numCache>
            </c:numRef>
          </c:val>
        </c:ser>
        <c:ser>
          <c:idx val="1"/>
          <c:order val="1"/>
          <c:tx>
            <c:strRef>
              <c:f>Aiguerelles!$E$236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Aiguerelles!$L$236</c:f>
              <c:numCache>
                <c:formatCode>0%</c:formatCode>
                <c:ptCount val="1"/>
                <c:pt idx="0">
                  <c:v>0.11666520977990832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340995</xdr:colOff>
      <xdr:row>276</xdr:row>
      <xdr:rowOff>175260</xdr:rowOff>
    </xdr:from>
    <xdr:to>
      <xdr:col>21</xdr:col>
      <xdr:colOff>127635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257175</xdr:colOff>
      <xdr:row>149</xdr:row>
      <xdr:rowOff>114300</xdr:rowOff>
    </xdr:from>
    <xdr:to>
      <xdr:col>4</xdr:col>
      <xdr:colOff>308610</xdr:colOff>
      <xdr:row>161</xdr:row>
      <xdr:rowOff>80010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149</xdr:row>
      <xdr:rowOff>0</xdr:rowOff>
    </xdr:from>
    <xdr:to>
      <xdr:col>18</xdr:col>
      <xdr:colOff>247650</xdr:colOff>
      <xdr:row>160</xdr:row>
      <xdr:rowOff>160020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16</xdr:col>
      <xdr:colOff>399600</xdr:colOff>
      <xdr:row>275</xdr:row>
      <xdr:rowOff>228600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20</xdr:col>
      <xdr:colOff>171450</xdr:colOff>
      <xdr:row>123</xdr:row>
      <xdr:rowOff>161925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79650</xdr:colOff>
      <xdr:row>259</xdr:row>
      <xdr:rowOff>165375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0"/>
  <sheetViews>
    <sheetView showGridLines="0" tabSelected="1" view="pageLayout" zoomScale="120" zoomScaleNormal="80" zoomScaleSheetLayoutView="90" zoomScalePageLayoutView="120" workbookViewId="0">
      <selection activeCell="A2" sqref="A2:I2"/>
    </sheetView>
  </sheetViews>
  <sheetFormatPr baseColWidth="10" defaultColWidth="10.28515625" defaultRowHeight="15"/>
  <cols>
    <col min="1" max="1" width="26.85546875" style="1" customWidth="1"/>
    <col min="2" max="2" width="7" style="1" customWidth="1"/>
    <col min="3" max="7" width="5.7109375" style="1" customWidth="1"/>
    <col min="8" max="9" width="5.7109375" style="2" customWidth="1"/>
    <col min="10" max="22" width="5.7109375" style="1" customWidth="1"/>
    <col min="23" max="16384" width="10.28515625" style="1"/>
  </cols>
  <sheetData>
    <row r="1" spans="1:24" ht="34.9" customHeight="1">
      <c r="A1" s="364" t="s">
        <v>271</v>
      </c>
      <c r="B1" s="364"/>
      <c r="C1" s="364"/>
      <c r="D1" s="364"/>
      <c r="E1" s="364"/>
      <c r="F1" s="364"/>
      <c r="G1" s="364"/>
      <c r="H1" s="364"/>
      <c r="I1" s="365"/>
      <c r="J1" s="366" t="s">
        <v>270</v>
      </c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</row>
    <row r="2" spans="1:24" ht="35.1" customHeight="1">
      <c r="A2" s="368"/>
      <c r="B2" s="368"/>
      <c r="C2" s="368"/>
      <c r="D2" s="368"/>
      <c r="E2" s="368"/>
      <c r="F2" s="368"/>
      <c r="G2" s="368"/>
      <c r="H2" s="368"/>
      <c r="I2" s="369"/>
      <c r="J2" s="370" t="s">
        <v>269</v>
      </c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</row>
    <row r="3" spans="1:24" ht="14.1" customHeight="1">
      <c r="A3" s="247"/>
      <c r="B3" s="247"/>
      <c r="C3" s="247"/>
      <c r="D3" s="247"/>
      <c r="E3" s="247"/>
      <c r="F3" s="247"/>
      <c r="G3" s="247"/>
      <c r="H3" s="240"/>
      <c r="I3" s="240"/>
      <c r="J3" s="240"/>
      <c r="K3" s="247"/>
      <c r="L3" s="19"/>
      <c r="M3" s="19"/>
      <c r="N3" s="7"/>
      <c r="O3" s="7"/>
      <c r="P3" s="7"/>
      <c r="Q3" s="372">
        <v>1999</v>
      </c>
      <c r="R3" s="372"/>
      <c r="S3" s="372">
        <v>2007</v>
      </c>
      <c r="T3" s="372"/>
      <c r="U3" s="372">
        <v>2009</v>
      </c>
      <c r="V3" s="372"/>
    </row>
    <row r="4" spans="1:24" ht="14.1" customHeight="1">
      <c r="A4" s="237" t="s">
        <v>268</v>
      </c>
      <c r="B4" s="412">
        <v>7566</v>
      </c>
      <c r="C4" s="412"/>
      <c r="D4" s="242"/>
      <c r="E4" s="237" t="s">
        <v>267</v>
      </c>
      <c r="F4" s="237"/>
      <c r="G4" s="237"/>
      <c r="H4" s="236"/>
      <c r="I4" s="236"/>
      <c r="J4" s="236"/>
      <c r="K4" s="413">
        <f>SUM(B4/255080)</f>
        <v>2.9661282734828289E-2</v>
      </c>
      <c r="L4" s="413"/>
      <c r="N4" s="405" t="s">
        <v>266</v>
      </c>
      <c r="O4" s="405"/>
      <c r="P4" s="405"/>
      <c r="Q4" s="414">
        <v>7720</v>
      </c>
      <c r="R4" s="415"/>
      <c r="S4" s="421">
        <v>7917</v>
      </c>
      <c r="T4" s="414"/>
      <c r="U4" s="421">
        <v>7566</v>
      </c>
      <c r="V4" s="414"/>
    </row>
    <row r="5" spans="1:24" ht="14.1" customHeight="1">
      <c r="A5" s="247"/>
      <c r="B5" s="242"/>
      <c r="C5" s="242"/>
      <c r="D5" s="242"/>
      <c r="E5" s="242"/>
      <c r="F5" s="242"/>
      <c r="G5" s="242"/>
      <c r="H5" s="246"/>
      <c r="I5" s="246"/>
      <c r="J5" s="246"/>
      <c r="K5" s="242"/>
      <c r="N5" s="2"/>
      <c r="O5" s="2"/>
      <c r="P5" s="2"/>
      <c r="Q5" s="2"/>
      <c r="R5" s="422"/>
      <c r="S5" s="422"/>
      <c r="T5" s="422"/>
      <c r="U5" s="422"/>
      <c r="V5" s="245"/>
    </row>
    <row r="6" spans="1:24" ht="14.1" customHeight="1">
      <c r="A6" s="237" t="s">
        <v>265</v>
      </c>
      <c r="B6" s="410">
        <v>1.6</v>
      </c>
      <c r="C6" s="410"/>
      <c r="D6" s="242"/>
      <c r="E6" s="236" t="s">
        <v>264</v>
      </c>
      <c r="F6" s="236"/>
      <c r="G6" s="236"/>
      <c r="H6" s="236"/>
      <c r="I6" s="236"/>
      <c r="J6" s="236"/>
      <c r="K6" s="411">
        <f>SUM(B4)/B6</f>
        <v>4728.75</v>
      </c>
      <c r="L6" s="411"/>
      <c r="N6" s="244" t="s">
        <v>263</v>
      </c>
      <c r="O6" s="236"/>
      <c r="P6" s="236"/>
      <c r="Q6" s="32"/>
      <c r="R6" s="243"/>
      <c r="S6" s="243"/>
      <c r="T6" s="243"/>
      <c r="U6" s="425">
        <f>SUM(U4-Q4)/Q4/10</f>
        <v>-1.994818652849741E-3</v>
      </c>
      <c r="V6" s="425"/>
    </row>
    <row r="7" spans="1:24" ht="15" customHeight="1">
      <c r="A7" s="242"/>
      <c r="J7" s="2"/>
      <c r="N7" s="241"/>
      <c r="O7" s="241"/>
      <c r="P7" s="241"/>
      <c r="Q7" s="241"/>
      <c r="R7" s="241"/>
      <c r="S7" s="241"/>
      <c r="T7" s="241"/>
      <c r="U7" s="241"/>
      <c r="V7" s="241"/>
    </row>
    <row r="8" spans="1:24" ht="14.1" customHeight="1">
      <c r="A8" s="237" t="s">
        <v>262</v>
      </c>
      <c r="B8" s="426">
        <v>31986</v>
      </c>
      <c r="C8" s="426"/>
      <c r="D8" s="232"/>
      <c r="E8" s="236" t="s">
        <v>261</v>
      </c>
      <c r="F8" s="236"/>
      <c r="G8" s="236"/>
      <c r="H8" s="236"/>
      <c r="I8" s="236"/>
      <c r="J8" s="236"/>
      <c r="K8" s="411">
        <f>F227</f>
        <v>424</v>
      </c>
      <c r="L8" s="411"/>
      <c r="M8" s="232"/>
      <c r="N8" s="236" t="s">
        <v>260</v>
      </c>
      <c r="O8" s="236"/>
      <c r="P8" s="236"/>
      <c r="Q8" s="236"/>
      <c r="R8" s="236"/>
      <c r="S8" s="236"/>
      <c r="T8" s="235"/>
      <c r="U8" s="423">
        <f xml:space="preserve"> D149</f>
        <v>0.18080521334056351</v>
      </c>
      <c r="V8" s="423"/>
    </row>
    <row r="9" spans="1:24" ht="15" customHeight="1">
      <c r="A9" s="240"/>
      <c r="B9" s="406"/>
      <c r="C9" s="406"/>
      <c r="D9" s="240"/>
      <c r="E9" s="240"/>
      <c r="F9" s="240"/>
      <c r="G9" s="240"/>
      <c r="H9" s="240"/>
      <c r="I9" s="240"/>
      <c r="J9" s="240"/>
      <c r="K9" s="407"/>
      <c r="L9" s="407"/>
      <c r="M9" s="7"/>
      <c r="N9" s="408"/>
      <c r="O9" s="408"/>
      <c r="P9" s="408"/>
      <c r="Q9" s="7"/>
      <c r="R9" s="7"/>
      <c r="S9" s="409"/>
      <c r="T9" s="409"/>
      <c r="U9" s="239"/>
      <c r="V9" s="238"/>
    </row>
    <row r="10" spans="1:24" ht="14.1" customHeight="1">
      <c r="A10" s="237" t="s">
        <v>259</v>
      </c>
      <c r="B10" s="423">
        <f>L234</f>
        <v>0.51753387174573984</v>
      </c>
      <c r="C10" s="423"/>
      <c r="D10" s="232"/>
      <c r="E10" s="236" t="s">
        <v>258</v>
      </c>
      <c r="F10" s="236"/>
      <c r="G10" s="236"/>
      <c r="H10" s="236"/>
      <c r="I10" s="236"/>
      <c r="J10" s="236"/>
      <c r="K10" s="423">
        <f xml:space="preserve"> L235</f>
        <v>0.48246612825426016</v>
      </c>
      <c r="L10" s="423"/>
      <c r="M10" s="232"/>
      <c r="N10" s="236" t="s">
        <v>257</v>
      </c>
      <c r="O10" s="236"/>
      <c r="P10" s="236"/>
      <c r="Q10" s="236"/>
      <c r="R10" s="236"/>
      <c r="S10" s="236"/>
      <c r="T10" s="235"/>
      <c r="U10" s="424">
        <f>+L236</f>
        <v>0.11666520977990832</v>
      </c>
      <c r="V10" s="424"/>
      <c r="X10"/>
    </row>
    <row r="11" spans="1:24" ht="14.1" customHeight="1">
      <c r="A11" s="231"/>
      <c r="B11" s="231"/>
      <c r="C11" s="231"/>
      <c r="D11" s="231"/>
      <c r="E11" s="231"/>
      <c r="F11" s="231"/>
      <c r="G11" s="231"/>
      <c r="H11" s="232"/>
      <c r="I11" s="232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</row>
    <row r="12" spans="1:24" ht="14.1" customHeight="1">
      <c r="A12" s="231"/>
      <c r="B12" s="231"/>
      <c r="C12" s="231"/>
      <c r="D12" s="231"/>
      <c r="E12" s="231"/>
      <c r="F12" s="231"/>
      <c r="G12" s="231"/>
      <c r="H12" s="232"/>
      <c r="I12" s="232"/>
      <c r="J12" s="231"/>
      <c r="K12" s="231"/>
      <c r="L12" s="231"/>
      <c r="M12" s="231"/>
      <c r="N12" s="231"/>
      <c r="O12" s="231"/>
      <c r="P12" s="231"/>
      <c r="Q12" s="231"/>
      <c r="R12" s="231"/>
      <c r="S12" s="193"/>
      <c r="T12" s="38"/>
      <c r="U12" s="234"/>
      <c r="V12" s="233"/>
    </row>
    <row r="13" spans="1:24" ht="14.1" customHeight="1">
      <c r="A13" s="231"/>
      <c r="B13" s="231"/>
      <c r="C13" s="231"/>
      <c r="D13" s="231"/>
      <c r="E13" s="231"/>
      <c r="F13" s="231"/>
      <c r="G13" s="231"/>
      <c r="H13" s="232"/>
      <c r="I13" s="232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</row>
    <row r="14" spans="1:24" ht="14.1" customHeight="1">
      <c r="A14" s="231"/>
      <c r="B14" s="231"/>
      <c r="C14" s="231"/>
      <c r="D14" s="231"/>
      <c r="E14" s="231"/>
      <c r="F14" s="231"/>
      <c r="G14" s="231"/>
      <c r="H14" s="232"/>
      <c r="I14" s="232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</row>
    <row r="15" spans="1:24" ht="14.1" customHeight="1">
      <c r="A15" s="231"/>
      <c r="B15" s="231"/>
      <c r="C15" s="231"/>
      <c r="D15" s="231"/>
      <c r="E15" s="231"/>
      <c r="F15" s="231"/>
      <c r="G15" s="231"/>
      <c r="H15" s="232"/>
      <c r="I15" s="232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</row>
    <row r="16" spans="1:24" ht="14.1" customHeight="1">
      <c r="A16" s="231"/>
      <c r="B16" s="231"/>
      <c r="C16" s="231"/>
      <c r="D16" s="231"/>
      <c r="E16" s="231"/>
      <c r="F16" s="231"/>
      <c r="G16" s="231"/>
      <c r="H16" s="232"/>
      <c r="I16" s="232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</row>
    <row r="17" spans="1:22" ht="14.1" customHeight="1">
      <c r="A17" s="231"/>
      <c r="B17" s="231"/>
      <c r="C17" s="231"/>
      <c r="D17" s="231"/>
      <c r="E17" s="231"/>
      <c r="F17" s="231"/>
      <c r="G17" s="231"/>
      <c r="H17" s="232"/>
      <c r="I17" s="232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</row>
    <row r="18" spans="1:22" ht="14.1" customHeight="1">
      <c r="A18" s="231"/>
      <c r="B18" s="231"/>
      <c r="C18" s="231"/>
      <c r="D18" s="231"/>
      <c r="E18" s="231"/>
      <c r="F18" s="231"/>
      <c r="G18" s="231"/>
      <c r="H18" s="232"/>
      <c r="I18" s="232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</row>
    <row r="19" spans="1:22" ht="14.1" customHeight="1">
      <c r="A19" s="231"/>
      <c r="B19" s="231"/>
      <c r="C19" s="231"/>
      <c r="D19" s="231"/>
      <c r="E19" s="231"/>
      <c r="F19" s="231"/>
      <c r="G19" s="231"/>
      <c r="H19" s="232"/>
      <c r="I19" s="232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</row>
    <row r="20" spans="1:22" ht="14.1" customHeight="1">
      <c r="A20" s="231"/>
      <c r="B20" s="231"/>
      <c r="C20" s="231"/>
      <c r="D20" s="231"/>
      <c r="E20" s="231"/>
      <c r="F20" s="231"/>
      <c r="G20" s="231"/>
      <c r="H20" s="232"/>
      <c r="I20" s="232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</row>
    <row r="21" spans="1:22" ht="14.1" customHeight="1">
      <c r="A21" s="231"/>
      <c r="B21" s="231"/>
      <c r="C21" s="231"/>
      <c r="D21" s="231"/>
      <c r="E21" s="231"/>
      <c r="F21" s="231"/>
      <c r="G21" s="231"/>
      <c r="H21" s="232"/>
      <c r="I21" s="232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</row>
    <row r="22" spans="1:22" ht="14.1" customHeight="1">
      <c r="A22" s="231"/>
      <c r="B22" s="231"/>
      <c r="C22" s="231"/>
      <c r="D22" s="231"/>
      <c r="E22" s="231"/>
      <c r="F22" s="231"/>
      <c r="G22" s="231"/>
      <c r="H22" s="232"/>
      <c r="I22" s="232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</row>
    <row r="23" spans="1:22" ht="14.1" customHeight="1">
      <c r="A23" s="231"/>
      <c r="B23" s="231"/>
      <c r="C23" s="231"/>
      <c r="D23" s="231"/>
      <c r="E23" s="231"/>
      <c r="F23" s="231"/>
      <c r="G23" s="231"/>
      <c r="H23" s="232"/>
      <c r="I23" s="232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</row>
    <row r="24" spans="1:22" ht="14.1" customHeight="1">
      <c r="A24" s="231"/>
      <c r="B24" s="231"/>
      <c r="C24" s="231"/>
      <c r="D24" s="231"/>
      <c r="E24" s="231"/>
      <c r="F24" s="231"/>
      <c r="G24" s="231"/>
      <c r="H24" s="232"/>
      <c r="I24" s="232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</row>
    <row r="25" spans="1:22" ht="14.1" customHeight="1">
      <c r="A25" s="231"/>
      <c r="B25" s="231"/>
      <c r="C25" s="231"/>
      <c r="D25" s="231"/>
      <c r="E25" s="231"/>
      <c r="F25" s="231"/>
      <c r="G25" s="231"/>
      <c r="H25" s="232"/>
      <c r="I25" s="232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</row>
    <row r="26" spans="1:22" ht="14.1" customHeight="1">
      <c r="A26" s="231"/>
      <c r="B26" s="231"/>
      <c r="C26" s="231"/>
      <c r="D26" s="231"/>
      <c r="E26" s="231"/>
      <c r="F26" s="231"/>
      <c r="G26" s="231"/>
      <c r="H26" s="232"/>
      <c r="I26" s="232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</row>
    <row r="27" spans="1:22" ht="14.1" customHeight="1">
      <c r="A27" s="231"/>
      <c r="B27" s="231"/>
      <c r="C27" s="231"/>
      <c r="D27" s="231"/>
      <c r="E27" s="231"/>
      <c r="F27" s="231"/>
      <c r="G27" s="231"/>
      <c r="H27" s="232"/>
      <c r="I27" s="232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</row>
    <row r="28" spans="1:22" ht="14.1" customHeight="1">
      <c r="A28" s="231"/>
      <c r="B28" s="231"/>
      <c r="C28" s="231"/>
      <c r="D28" s="231"/>
      <c r="E28" s="231"/>
      <c r="F28" s="231"/>
      <c r="G28" s="231"/>
      <c r="H28" s="232"/>
      <c r="I28" s="232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</row>
    <row r="29" spans="1:22" ht="14.1" customHeight="1">
      <c r="A29" s="231"/>
      <c r="B29" s="231"/>
      <c r="C29" s="231"/>
      <c r="D29" s="231"/>
      <c r="E29" s="231"/>
      <c r="F29" s="231"/>
      <c r="G29" s="231"/>
      <c r="H29" s="232"/>
      <c r="I29" s="232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</row>
    <row r="30" spans="1:22" ht="14.1" customHeight="1">
      <c r="A30" s="231"/>
      <c r="B30" s="231"/>
      <c r="C30" s="231"/>
      <c r="D30" s="231"/>
      <c r="E30" s="231"/>
      <c r="F30" s="231"/>
      <c r="G30" s="231"/>
      <c r="H30" s="232"/>
      <c r="I30" s="232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</row>
    <row r="31" spans="1:22" ht="14.1" customHeight="1">
      <c r="A31" s="231"/>
      <c r="B31" s="231"/>
      <c r="C31" s="231"/>
      <c r="D31" s="231"/>
      <c r="E31" s="231"/>
      <c r="F31" s="231"/>
      <c r="G31" s="231"/>
      <c r="H31" s="232"/>
      <c r="I31" s="232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</row>
    <row r="32" spans="1:22" ht="14.1" customHeight="1">
      <c r="A32" s="231"/>
      <c r="B32" s="231"/>
      <c r="C32" s="231"/>
      <c r="D32" s="231"/>
      <c r="E32" s="231"/>
      <c r="F32" s="231"/>
      <c r="G32" s="231"/>
      <c r="H32" s="232"/>
      <c r="I32" s="232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</row>
    <row r="33" spans="1:22" ht="14.1" customHeight="1">
      <c r="A33" s="231"/>
      <c r="B33" s="231"/>
      <c r="C33" s="231"/>
      <c r="D33" s="231"/>
      <c r="E33" s="231"/>
      <c r="F33" s="231"/>
      <c r="G33" s="231"/>
      <c r="H33" s="232"/>
      <c r="I33" s="232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</row>
    <row r="34" spans="1:22" ht="14.1" customHeight="1">
      <c r="A34" s="231"/>
      <c r="B34" s="231"/>
      <c r="C34" s="231"/>
      <c r="D34" s="231"/>
      <c r="E34" s="231"/>
      <c r="F34" s="231"/>
      <c r="G34" s="231"/>
      <c r="H34" s="232"/>
      <c r="I34" s="232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</row>
    <row r="35" spans="1:22" ht="14.1" customHeight="1">
      <c r="A35" s="231"/>
      <c r="B35" s="231"/>
      <c r="C35" s="231"/>
      <c r="D35" s="231"/>
      <c r="E35" s="231"/>
      <c r="F35" s="231"/>
      <c r="G35" s="231"/>
      <c r="H35" s="232"/>
      <c r="I35" s="232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</row>
    <row r="36" spans="1:22" ht="14.1" customHeight="1">
      <c r="A36" s="231"/>
      <c r="B36" s="231"/>
      <c r="C36" s="231"/>
      <c r="D36" s="231"/>
      <c r="E36" s="231"/>
      <c r="F36" s="231"/>
      <c r="G36" s="231"/>
      <c r="H36" s="232"/>
      <c r="I36" s="232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</row>
    <row r="37" spans="1:22" ht="14.1" customHeight="1">
      <c r="A37" s="231"/>
      <c r="B37" s="231"/>
      <c r="C37" s="231"/>
      <c r="D37" s="231"/>
      <c r="E37" s="231"/>
      <c r="F37" s="231"/>
      <c r="G37" s="231"/>
      <c r="H37" s="232"/>
      <c r="I37" s="232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</row>
    <row r="38" spans="1:22" ht="14.1" customHeight="1"/>
    <row r="39" spans="1:22" ht="14.1" customHeight="1"/>
    <row r="40" spans="1:22" ht="20.100000000000001" customHeight="1">
      <c r="A40" s="66" t="s">
        <v>256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</row>
    <row r="41" spans="1:22">
      <c r="A41" s="230"/>
    </row>
    <row r="42" spans="1:22" ht="20.100000000000001" customHeight="1">
      <c r="A42" s="229" t="s">
        <v>255</v>
      </c>
      <c r="B42" s="418" t="s">
        <v>168</v>
      </c>
      <c r="C42" s="419"/>
      <c r="D42" s="420" t="s">
        <v>200</v>
      </c>
      <c r="E42" s="386"/>
      <c r="F42" s="385" t="s">
        <v>174</v>
      </c>
      <c r="G42" s="386"/>
    </row>
    <row r="43" spans="1:22" ht="14.1" customHeight="1">
      <c r="A43" s="228" t="s">
        <v>254</v>
      </c>
      <c r="B43" s="148">
        <v>608.31563800000004</v>
      </c>
      <c r="C43" s="222">
        <f t="shared" ref="C43:C48" si="0">B43/SUM($B$43:$B$48)</f>
        <v>0.17293916737017526</v>
      </c>
      <c r="D43" s="148">
        <v>592.46708999999998</v>
      </c>
      <c r="E43" s="222">
        <f t="shared" ref="E43:E48" si="1">D43/SUM($D$43:$D$48)</f>
        <v>0.14634221216448665</v>
      </c>
      <c r="F43" s="148">
        <f t="shared" ref="F43:F49" si="2">B43+D43</f>
        <v>1200.7827280000001</v>
      </c>
      <c r="G43" s="222">
        <f t="shared" ref="G43:G48" si="3">F43/SUM($F$43:$F$48)</f>
        <v>0.15870738659137981</v>
      </c>
    </row>
    <row r="44" spans="1:22" ht="14.1" customHeight="1">
      <c r="A44" s="228" t="s">
        <v>253</v>
      </c>
      <c r="B44" s="87">
        <v>747.22495800000002</v>
      </c>
      <c r="C44" s="220">
        <f t="shared" si="0"/>
        <v>0.21242995248255345</v>
      </c>
      <c r="D44" s="87">
        <v>790.744011</v>
      </c>
      <c r="E44" s="220">
        <f t="shared" si="1"/>
        <v>0.1953175624076591</v>
      </c>
      <c r="F44" s="87">
        <f t="shared" si="2"/>
        <v>1537.968969</v>
      </c>
      <c r="G44" s="220">
        <f t="shared" si="3"/>
        <v>0.20327327337159101</v>
      </c>
    </row>
    <row r="45" spans="1:22" ht="14.1" customHeight="1">
      <c r="A45" s="228" t="s">
        <v>252</v>
      </c>
      <c r="B45" s="87">
        <v>784.22549000000004</v>
      </c>
      <c r="C45" s="220">
        <f t="shared" si="0"/>
        <v>0.2229489015225147</v>
      </c>
      <c r="D45" s="87">
        <v>850.84047800000008</v>
      </c>
      <c r="E45" s="220">
        <f t="shared" si="1"/>
        <v>0.21016167792477597</v>
      </c>
      <c r="F45" s="87">
        <f t="shared" si="2"/>
        <v>1635.0659680000001</v>
      </c>
      <c r="G45" s="220">
        <f t="shared" si="3"/>
        <v>0.21610657834660713</v>
      </c>
    </row>
    <row r="46" spans="1:22" ht="14.1" customHeight="1">
      <c r="A46" s="228" t="s">
        <v>251</v>
      </c>
      <c r="B46" s="87">
        <v>605.7754339999999</v>
      </c>
      <c r="C46" s="220">
        <f t="shared" si="0"/>
        <v>0.17221700812048915</v>
      </c>
      <c r="D46" s="87">
        <v>799.87485800000013</v>
      </c>
      <c r="E46" s="220">
        <f t="shared" si="1"/>
        <v>0.19757292539991489</v>
      </c>
      <c r="F46" s="87">
        <f t="shared" si="2"/>
        <v>1405.650292</v>
      </c>
      <c r="G46" s="220">
        <f t="shared" si="3"/>
        <v>0.18578472116791633</v>
      </c>
    </row>
    <row r="47" spans="1:22" ht="14.1" customHeight="1">
      <c r="A47" s="228" t="s">
        <v>250</v>
      </c>
      <c r="B47" s="87">
        <v>480.49079799999998</v>
      </c>
      <c r="C47" s="220">
        <f t="shared" si="0"/>
        <v>0.13659960938757104</v>
      </c>
      <c r="D47" s="87">
        <v>569.76509699999997</v>
      </c>
      <c r="E47" s="220">
        <f t="shared" si="1"/>
        <v>0.14073471103533078</v>
      </c>
      <c r="F47" s="87">
        <f t="shared" si="2"/>
        <v>1050.255895</v>
      </c>
      <c r="G47" s="220">
        <f t="shared" si="3"/>
        <v>0.13881226341859956</v>
      </c>
    </row>
    <row r="48" spans="1:22" ht="14.1" customHeight="1">
      <c r="A48" s="228" t="s">
        <v>249</v>
      </c>
      <c r="B48" s="87">
        <v>291.47992199999999</v>
      </c>
      <c r="C48" s="220">
        <f t="shared" si="0"/>
        <v>8.2865361116696498E-2</v>
      </c>
      <c r="D48" s="87">
        <v>444.81286699999998</v>
      </c>
      <c r="E48" s="220">
        <f t="shared" si="1"/>
        <v>0.10987091106783262</v>
      </c>
      <c r="F48" s="87">
        <f t="shared" si="2"/>
        <v>736.29278899999997</v>
      </c>
      <c r="G48" s="220">
        <f t="shared" si="3"/>
        <v>9.7315777103906043E-2</v>
      </c>
    </row>
    <row r="49" spans="1:22" ht="14.1" customHeight="1">
      <c r="A49" s="214" t="s">
        <v>127</v>
      </c>
      <c r="B49" s="210">
        <f>SUM(B43:B48)</f>
        <v>3517.5122399999996</v>
      </c>
      <c r="C49" s="227"/>
      <c r="D49" s="210">
        <f>SUM(D43:D48)</f>
        <v>4048.5044010000001</v>
      </c>
      <c r="E49" s="227"/>
      <c r="F49" s="210">
        <f t="shared" si="2"/>
        <v>7566.0166410000002</v>
      </c>
      <c r="G49" s="226"/>
    </row>
    <row r="50" spans="1:22" ht="14.1" customHeight="1"/>
    <row r="51" spans="1:22" ht="20.100000000000001" customHeight="1">
      <c r="A51" s="225" t="s">
        <v>248</v>
      </c>
      <c r="B51" s="418" t="s">
        <v>168</v>
      </c>
      <c r="C51" s="419"/>
      <c r="D51" s="420" t="s">
        <v>200</v>
      </c>
      <c r="E51" s="386"/>
      <c r="F51" s="385" t="s">
        <v>174</v>
      </c>
      <c r="G51" s="386"/>
    </row>
    <row r="52" spans="1:22" ht="14.1" customHeight="1">
      <c r="A52" s="224" t="s">
        <v>247</v>
      </c>
      <c r="B52" s="63">
        <v>3.966148</v>
      </c>
      <c r="C52" s="222">
        <f t="shared" ref="C52:C59" si="4">B52/SUM($B$52:$B$59)</f>
        <v>1.3633138426980352E-3</v>
      </c>
      <c r="D52" s="223">
        <v>0</v>
      </c>
      <c r="E52" s="222">
        <f t="shared" ref="E52:E59" si="5">D52/SUM($D$52:$D$59)</f>
        <v>0</v>
      </c>
      <c r="F52" s="63">
        <f t="shared" ref="F52:F60" si="6">B52+D52</f>
        <v>3.966148</v>
      </c>
      <c r="G52" s="222">
        <f t="shared" ref="G52:G59" si="7">F52/SUM($F$52:$F$59)</f>
        <v>6.2309540434226144E-4</v>
      </c>
    </row>
    <row r="53" spans="1:22" ht="14.1" customHeight="1">
      <c r="A53" s="221" t="s">
        <v>246</v>
      </c>
      <c r="B53" s="77">
        <v>152.98726199999999</v>
      </c>
      <c r="C53" s="220">
        <f t="shared" si="4"/>
        <v>5.2587460690087982E-2</v>
      </c>
      <c r="D53" s="166">
        <v>44.206015000000008</v>
      </c>
      <c r="E53" s="220">
        <f t="shared" si="5"/>
        <v>1.2790954208309196E-2</v>
      </c>
      <c r="F53" s="77">
        <f t="shared" si="6"/>
        <v>197.19327699999999</v>
      </c>
      <c r="G53" s="220">
        <f t="shared" si="7"/>
        <v>3.0979737686513603E-2</v>
      </c>
    </row>
    <row r="54" spans="1:22" ht="14.1" customHeight="1">
      <c r="A54" s="221" t="s">
        <v>245</v>
      </c>
      <c r="B54" s="77">
        <v>385.07458199999996</v>
      </c>
      <c r="C54" s="220">
        <f t="shared" si="4"/>
        <v>0.13236457845540803</v>
      </c>
      <c r="D54" s="166">
        <v>238.281994</v>
      </c>
      <c r="E54" s="220">
        <f t="shared" si="5"/>
        <v>6.8946591859017511E-2</v>
      </c>
      <c r="F54" s="77">
        <f t="shared" si="6"/>
        <v>623.3565759999999</v>
      </c>
      <c r="G54" s="220">
        <f t="shared" si="7"/>
        <v>9.7931448289909392E-2</v>
      </c>
    </row>
    <row r="55" spans="1:22" ht="14.1" customHeight="1">
      <c r="A55" s="221" t="s">
        <v>244</v>
      </c>
      <c r="B55" s="77">
        <v>382.35312999999996</v>
      </c>
      <c r="C55" s="220">
        <f t="shared" si="4"/>
        <v>0.13142911331799048</v>
      </c>
      <c r="D55" s="166">
        <v>553.06406599999991</v>
      </c>
      <c r="E55" s="220">
        <f t="shared" si="5"/>
        <v>0.16002838397596555</v>
      </c>
      <c r="F55" s="77">
        <f t="shared" si="6"/>
        <v>935.41719599999988</v>
      </c>
      <c r="G55" s="220">
        <f t="shared" si="7"/>
        <v>0.14695723809860961</v>
      </c>
    </row>
    <row r="56" spans="1:22" ht="14.1" customHeight="1">
      <c r="A56" s="221" t="s">
        <v>243</v>
      </c>
      <c r="B56" s="77">
        <v>348.74793899999997</v>
      </c>
      <c r="C56" s="220">
        <f t="shared" si="4"/>
        <v>0.11987774859917227</v>
      </c>
      <c r="D56" s="166">
        <v>960.75518099999999</v>
      </c>
      <c r="E56" s="220">
        <f t="shared" si="5"/>
        <v>0.27799328950068924</v>
      </c>
      <c r="F56" s="77">
        <f t="shared" si="6"/>
        <v>1309.5031199999999</v>
      </c>
      <c r="G56" s="220">
        <f t="shared" si="7"/>
        <v>0.20572741512516748</v>
      </c>
    </row>
    <row r="57" spans="1:22" ht="14.1" customHeight="1">
      <c r="A57" s="221" t="s">
        <v>242</v>
      </c>
      <c r="B57" s="77">
        <v>450.19693099999995</v>
      </c>
      <c r="C57" s="220">
        <f t="shared" si="4"/>
        <v>0.15474957262625402</v>
      </c>
      <c r="D57" s="166">
        <v>63.668134999999999</v>
      </c>
      <c r="E57" s="220">
        <f t="shared" si="5"/>
        <v>1.8422293873660584E-2</v>
      </c>
      <c r="F57" s="77">
        <f t="shared" si="6"/>
        <v>513.86506599999996</v>
      </c>
      <c r="G57" s="220">
        <f t="shared" si="7"/>
        <v>8.0729957902890365E-2</v>
      </c>
    </row>
    <row r="58" spans="1:22" ht="14.1" customHeight="1">
      <c r="A58" s="221" t="s">
        <v>241</v>
      </c>
      <c r="B58" s="77">
        <v>753.01094000000001</v>
      </c>
      <c r="C58" s="220">
        <f t="shared" si="4"/>
        <v>0.25883810644611838</v>
      </c>
      <c r="D58" s="166">
        <v>885.07061399999998</v>
      </c>
      <c r="E58" s="220">
        <f t="shared" si="5"/>
        <v>0.25609405631324383</v>
      </c>
      <c r="F58" s="77">
        <f t="shared" si="6"/>
        <v>1638.0815539999999</v>
      </c>
      <c r="G58" s="220">
        <f t="shared" si="7"/>
        <v>0.25734820995969637</v>
      </c>
      <c r="N58" s="219"/>
      <c r="O58" s="219"/>
      <c r="P58" s="219"/>
      <c r="Q58" s="219"/>
      <c r="R58" s="219"/>
      <c r="S58" s="219"/>
      <c r="T58" s="219"/>
      <c r="U58" s="219"/>
      <c r="V58" s="219"/>
    </row>
    <row r="59" spans="1:22" ht="14.1" customHeight="1">
      <c r="A59" s="218" t="s">
        <v>240</v>
      </c>
      <c r="B59" s="58">
        <v>432.85967099999999</v>
      </c>
      <c r="C59" s="215">
        <f t="shared" si="4"/>
        <v>0.14879010602227077</v>
      </c>
      <c r="D59" s="217">
        <v>710.99130700000001</v>
      </c>
      <c r="E59" s="215">
        <f t="shared" si="5"/>
        <v>0.20572443026911391</v>
      </c>
      <c r="F59" s="216">
        <f t="shared" si="6"/>
        <v>1143.8509779999999</v>
      </c>
      <c r="G59" s="215">
        <f t="shared" si="7"/>
        <v>0.17970289753287097</v>
      </c>
      <c r="N59" s="9"/>
      <c r="O59" s="9"/>
      <c r="P59" s="9"/>
      <c r="Q59" s="9"/>
      <c r="R59" s="9"/>
      <c r="S59" s="9"/>
      <c r="T59" s="9"/>
      <c r="U59" s="9"/>
      <c r="V59" s="9"/>
    </row>
    <row r="60" spans="1:22" ht="14.1" customHeight="1">
      <c r="A60" s="214" t="s">
        <v>127</v>
      </c>
      <c r="B60" s="213">
        <f>SUM(B52:B59)</f>
        <v>2909.1966029999999</v>
      </c>
      <c r="C60" s="210"/>
      <c r="D60" s="212">
        <f>SUM(D52:D59)</f>
        <v>3456.0373120000004</v>
      </c>
      <c r="E60" s="211"/>
      <c r="F60" s="210">
        <f t="shared" si="6"/>
        <v>6365.2339150000007</v>
      </c>
      <c r="G60" s="209"/>
    </row>
    <row r="61" spans="1:22" ht="14.1" customHeight="1">
      <c r="A61" s="208"/>
      <c r="B61" s="42"/>
      <c r="C61" s="202"/>
      <c r="D61" s="202"/>
      <c r="E61" s="203"/>
      <c r="F61" s="202"/>
      <c r="G61" s="207"/>
    </row>
    <row r="62" spans="1:22" ht="20.100000000000001" customHeight="1">
      <c r="A62" s="206" t="s">
        <v>239</v>
      </c>
      <c r="B62" s="205" t="s">
        <v>127</v>
      </c>
      <c r="C62" s="204" t="s">
        <v>178</v>
      </c>
      <c r="D62" s="202"/>
      <c r="E62" s="203"/>
      <c r="F62" s="202"/>
      <c r="G62" s="201"/>
      <c r="I62" s="171"/>
      <c r="J62" s="171"/>
      <c r="K62" s="171"/>
      <c r="L62" s="171"/>
      <c r="M62" s="171"/>
      <c r="N62" s="171"/>
      <c r="O62" s="2"/>
      <c r="P62" s="2"/>
    </row>
    <row r="63" spans="1:22" ht="14.1" customHeight="1">
      <c r="A63" s="200" t="s">
        <v>238</v>
      </c>
      <c r="B63" s="199">
        <v>7069.8810570000005</v>
      </c>
      <c r="C63" s="198">
        <f>B63/SUM($B$63:$B$64)</f>
        <v>0.93442578724372838</v>
      </c>
      <c r="D63" s="42"/>
      <c r="E63" s="193"/>
      <c r="F63" s="42"/>
      <c r="G63" s="192"/>
      <c r="I63" s="171"/>
      <c r="J63" s="171"/>
      <c r="K63" s="171"/>
      <c r="L63" s="171"/>
      <c r="M63" s="171"/>
      <c r="N63" s="171"/>
      <c r="O63" s="171"/>
      <c r="P63" s="170"/>
    </row>
    <row r="64" spans="1:22" ht="14.1" customHeight="1">
      <c r="A64" s="197" t="s">
        <v>237</v>
      </c>
      <c r="B64" s="173">
        <v>496.13558499999999</v>
      </c>
      <c r="C64" s="196">
        <f>B64/SUM($B$63:$B$64)</f>
        <v>6.5574212756271649E-2</v>
      </c>
      <c r="D64" s="42"/>
      <c r="E64" s="193"/>
      <c r="F64" s="42"/>
      <c r="G64" s="192"/>
    </row>
    <row r="65" spans="1:22" ht="14.1" customHeight="1">
      <c r="A65" s="195"/>
      <c r="B65" s="131"/>
      <c r="C65" s="194"/>
      <c r="D65" s="42"/>
      <c r="E65" s="193"/>
      <c r="F65" s="42"/>
      <c r="G65" s="192"/>
    </row>
    <row r="66" spans="1:22" ht="14.1" customHeight="1">
      <c r="A66" s="195"/>
      <c r="B66" s="131"/>
      <c r="C66" s="194"/>
      <c r="D66" s="42"/>
      <c r="E66" s="193"/>
      <c r="F66" s="42"/>
      <c r="G66" s="192"/>
    </row>
    <row r="67" spans="1:22" ht="20.100000000000001" customHeight="1">
      <c r="A67" s="403" t="s">
        <v>236</v>
      </c>
      <c r="B67" s="403"/>
      <c r="C67" s="403"/>
      <c r="D67" s="403"/>
      <c r="E67" s="403"/>
      <c r="F67" s="403"/>
      <c r="G67" s="403"/>
      <c r="H67" s="403"/>
      <c r="I67" s="403"/>
      <c r="J67" s="403"/>
      <c r="K67" s="403"/>
      <c r="L67" s="403"/>
      <c r="M67" s="403"/>
      <c r="N67" s="403"/>
      <c r="O67" s="403"/>
      <c r="P67" s="403"/>
      <c r="Q67" s="403"/>
      <c r="R67" s="403"/>
      <c r="S67" s="403"/>
      <c r="T67" s="403"/>
      <c r="U67" s="403"/>
      <c r="V67" s="403"/>
    </row>
    <row r="68" spans="1:22" ht="14.45" customHeight="1"/>
    <row r="69" spans="1:22" ht="20.100000000000001" customHeight="1">
      <c r="A69" s="72" t="s">
        <v>235</v>
      </c>
      <c r="B69" s="404" t="s">
        <v>107</v>
      </c>
      <c r="C69" s="404"/>
      <c r="D69" s="404" t="s">
        <v>234</v>
      </c>
      <c r="E69" s="404"/>
      <c r="G69" s="395" t="s">
        <v>233</v>
      </c>
      <c r="H69" s="396"/>
      <c r="I69" s="397"/>
      <c r="M69" s="191"/>
      <c r="N69" s="191"/>
      <c r="O69" s="191"/>
    </row>
    <row r="70" spans="1:22" ht="14.45" customHeight="1">
      <c r="A70" s="190"/>
      <c r="B70" s="189">
        <v>2009</v>
      </c>
      <c r="C70" s="188" t="s">
        <v>178</v>
      </c>
      <c r="D70" s="189">
        <v>2009</v>
      </c>
      <c r="E70" s="188" t="s">
        <v>178</v>
      </c>
      <c r="G70" s="398" t="s">
        <v>232</v>
      </c>
      <c r="H70" s="399"/>
      <c r="I70" s="179">
        <v>2774.1996819999999</v>
      </c>
    </row>
    <row r="71" spans="1:22" ht="22.7" customHeight="1">
      <c r="A71" s="181" t="s">
        <v>174</v>
      </c>
      <c r="B71" s="186">
        <v>3617.1650680000002</v>
      </c>
      <c r="C71" s="187"/>
      <c r="D71" s="186">
        <v>7566.0166410000002</v>
      </c>
      <c r="E71" s="185"/>
      <c r="G71" s="338" t="s">
        <v>231</v>
      </c>
      <c r="H71" s="400"/>
      <c r="I71" s="176">
        <v>2589.3463550000001</v>
      </c>
    </row>
    <row r="72" spans="1:22" ht="22.7" customHeight="1">
      <c r="A72" s="184" t="s">
        <v>230</v>
      </c>
      <c r="B72" s="87">
        <v>1345.0173319999999</v>
      </c>
      <c r="C72" s="13">
        <f t="shared" ref="C72:C79" si="8">SUM(B72/$B$71)</f>
        <v>0.3718429506850473</v>
      </c>
      <c r="D72" s="177">
        <v>1345.0173319999999</v>
      </c>
      <c r="E72" s="13">
        <f t="shared" ref="E72:E79" si="9">SUM(D72/$D$71)</f>
        <v>0.17777086620605542</v>
      </c>
      <c r="G72" s="338" t="s">
        <v>229</v>
      </c>
      <c r="H72" s="377"/>
      <c r="I72" s="176">
        <v>385.48965799999996</v>
      </c>
    </row>
    <row r="73" spans="1:22" ht="22.7" customHeight="1">
      <c r="A73" s="178" t="s">
        <v>228</v>
      </c>
      <c r="B73" s="87">
        <v>525.28478199999995</v>
      </c>
      <c r="C73" s="13">
        <f t="shared" si="8"/>
        <v>0.14522001958026204</v>
      </c>
      <c r="D73" s="177">
        <v>525.28478199999995</v>
      </c>
      <c r="E73" s="13">
        <f t="shared" si="9"/>
        <v>6.9426860516470276E-2</v>
      </c>
      <c r="G73" s="378" t="s">
        <v>227</v>
      </c>
      <c r="H73" s="379"/>
      <c r="I73" s="172">
        <v>616.19821999999999</v>
      </c>
    </row>
    <row r="74" spans="1:22" ht="22.7" customHeight="1">
      <c r="A74" s="183" t="s">
        <v>226</v>
      </c>
      <c r="B74" s="87">
        <v>819.73254900000006</v>
      </c>
      <c r="C74" s="13">
        <f t="shared" si="8"/>
        <v>0.22662293082832569</v>
      </c>
      <c r="D74" s="177">
        <v>819.73254900000006</v>
      </c>
      <c r="E74" s="13">
        <f t="shared" si="9"/>
        <v>0.10834400555741522</v>
      </c>
      <c r="H74" s="7"/>
      <c r="I74" s="182"/>
      <c r="J74" s="19"/>
      <c r="K74" s="19"/>
    </row>
    <row r="75" spans="1:22">
      <c r="A75" s="181" t="s">
        <v>225</v>
      </c>
      <c r="B75" s="87">
        <v>157.00682399999999</v>
      </c>
      <c r="C75" s="13">
        <f t="shared" si="8"/>
        <v>4.3406043420299883E-2</v>
      </c>
      <c r="D75" s="177">
        <v>396.576795</v>
      </c>
      <c r="E75" s="13">
        <f t="shared" si="9"/>
        <v>5.2415533009927989E-2</v>
      </c>
      <c r="G75" s="380" t="s">
        <v>224</v>
      </c>
      <c r="H75" s="381"/>
      <c r="I75" s="382"/>
      <c r="J75" s="19"/>
      <c r="K75" s="19"/>
    </row>
    <row r="76" spans="1:22">
      <c r="A76" s="181" t="s">
        <v>223</v>
      </c>
      <c r="B76" s="87">
        <v>2115.1409119999998</v>
      </c>
      <c r="C76" s="13">
        <f t="shared" si="8"/>
        <v>0.58475100589465268</v>
      </c>
      <c r="D76" s="180">
        <v>5824.4225139999999</v>
      </c>
      <c r="E76" s="13">
        <f t="shared" si="9"/>
        <v>0.76981360078401651</v>
      </c>
      <c r="G76" s="383" t="s">
        <v>177</v>
      </c>
      <c r="H76" s="384"/>
      <c r="I76" s="179">
        <v>167.553696</v>
      </c>
      <c r="J76" s="19"/>
      <c r="K76" s="19"/>
    </row>
    <row r="77" spans="1:22">
      <c r="A77" s="178" t="s">
        <v>222</v>
      </c>
      <c r="B77" s="87">
        <v>945.04988500000002</v>
      </c>
      <c r="C77" s="13">
        <f t="shared" si="8"/>
        <v>0.26126811114056681</v>
      </c>
      <c r="D77" s="177">
        <v>1935.911036</v>
      </c>
      <c r="E77" s="13">
        <f t="shared" si="9"/>
        <v>0.25586925430607177</v>
      </c>
      <c r="G77" s="383" t="s">
        <v>176</v>
      </c>
      <c r="H77" s="384"/>
      <c r="I77" s="176">
        <v>580.40599399999996</v>
      </c>
      <c r="J77" s="19"/>
      <c r="K77" s="19"/>
    </row>
    <row r="78" spans="1:22">
      <c r="A78" s="178" t="s">
        <v>221</v>
      </c>
      <c r="B78" s="87">
        <v>745.27147100000002</v>
      </c>
      <c r="C78" s="13">
        <f t="shared" si="8"/>
        <v>0.20603745115012814</v>
      </c>
      <c r="D78" s="177">
        <v>2779.306321</v>
      </c>
      <c r="E78" s="13">
        <f t="shared" si="9"/>
        <v>0.36734076236880431</v>
      </c>
      <c r="G78" s="383" t="s">
        <v>220</v>
      </c>
      <c r="H78" s="384"/>
      <c r="I78" s="176">
        <v>427.35657600000002</v>
      </c>
      <c r="J78" s="19"/>
      <c r="K78" s="19"/>
    </row>
    <row r="79" spans="1:22">
      <c r="A79" s="175" t="s">
        <v>219</v>
      </c>
      <c r="B79" s="174">
        <v>424.81955600000003</v>
      </c>
      <c r="C79" s="11">
        <f t="shared" si="8"/>
        <v>0.11744544360395776</v>
      </c>
      <c r="D79" s="173">
        <v>1109.2051569999999</v>
      </c>
      <c r="E79" s="11">
        <f t="shared" si="9"/>
        <v>0.14660358410914046</v>
      </c>
      <c r="G79" s="387" t="s">
        <v>218</v>
      </c>
      <c r="H79" s="388"/>
      <c r="I79" s="172">
        <v>169.70106700000002</v>
      </c>
      <c r="J79" s="19"/>
      <c r="K79" s="19"/>
    </row>
    <row r="80" spans="1:22" ht="14.1" customHeight="1"/>
    <row r="81" spans="1:22" ht="14.1" customHeight="1">
      <c r="A81" s="171"/>
      <c r="B81" s="170"/>
      <c r="C81" s="9"/>
      <c r="D81" s="9"/>
      <c r="E81" s="9"/>
      <c r="F81" s="2"/>
      <c r="G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4.1" customHeight="1">
      <c r="A82" s="41"/>
      <c r="B82" s="121"/>
    </row>
    <row r="83" spans="1:22" ht="14.1" customHeight="1">
      <c r="A83" s="41"/>
      <c r="B83" s="121"/>
    </row>
    <row r="84" spans="1:22" ht="14.1" customHeight="1">
      <c r="A84" s="41"/>
      <c r="B84" s="121"/>
    </row>
    <row r="85" spans="1:22" ht="14.1" customHeight="1"/>
    <row r="86" spans="1:22" ht="20.100000000000001" customHeight="1">
      <c r="A86" s="169" t="s">
        <v>217</v>
      </c>
      <c r="B86" s="168"/>
    </row>
    <row r="87" spans="1:22" ht="22.7" customHeight="1">
      <c r="A87" s="78" t="s">
        <v>174</v>
      </c>
      <c r="B87" s="167">
        <f>SUM(B88:B92)</f>
        <v>2126.275216</v>
      </c>
    </row>
    <row r="88" spans="1:22">
      <c r="A88" s="78" t="s">
        <v>216</v>
      </c>
      <c r="B88" s="166">
        <v>1052.639508</v>
      </c>
    </row>
    <row r="89" spans="1:22">
      <c r="A89" s="78" t="s">
        <v>215</v>
      </c>
      <c r="B89" s="166">
        <v>574.33569999999997</v>
      </c>
    </row>
    <row r="90" spans="1:22">
      <c r="A90" s="78" t="s">
        <v>214</v>
      </c>
      <c r="B90" s="166">
        <v>351.26231899999999</v>
      </c>
    </row>
    <row r="91" spans="1:22">
      <c r="A91" s="78" t="s">
        <v>213</v>
      </c>
      <c r="B91" s="166">
        <v>118.128027</v>
      </c>
    </row>
    <row r="92" spans="1:22">
      <c r="A92" s="61" t="s">
        <v>212</v>
      </c>
      <c r="B92" s="165">
        <v>29.909661999999997</v>
      </c>
    </row>
    <row r="96" spans="1:22" ht="20.100000000000001" customHeight="1">
      <c r="A96" s="66" t="s">
        <v>211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</row>
    <row r="97" spans="1:8" ht="14.1" customHeight="1">
      <c r="F97" s="164"/>
      <c r="G97" s="164"/>
      <c r="H97" s="163"/>
    </row>
    <row r="98" spans="1:8" ht="20.100000000000001" customHeight="1">
      <c r="A98" s="320" t="s">
        <v>210</v>
      </c>
      <c r="B98" s="389" t="s">
        <v>209</v>
      </c>
      <c r="C98" s="390"/>
      <c r="D98" s="389" t="s">
        <v>127</v>
      </c>
      <c r="E98" s="390"/>
      <c r="F98" s="393" t="s">
        <v>178</v>
      </c>
    </row>
    <row r="99" spans="1:8" ht="20.100000000000001" customHeight="1">
      <c r="A99" s="322"/>
      <c r="B99" s="391"/>
      <c r="C99" s="392"/>
      <c r="D99" s="391"/>
      <c r="E99" s="392"/>
      <c r="F99" s="394"/>
    </row>
    <row r="100" spans="1:8" ht="14.1" customHeight="1">
      <c r="A100" s="149" t="s">
        <v>208</v>
      </c>
      <c r="B100" s="373">
        <v>231</v>
      </c>
      <c r="C100" s="374"/>
      <c r="D100" s="375">
        <v>306</v>
      </c>
      <c r="E100" s="376"/>
      <c r="F100" s="162">
        <f t="shared" ref="F100:F106" si="10">B100/D100</f>
        <v>0.75490196078431371</v>
      </c>
    </row>
    <row r="101" spans="1:8" ht="14.1" customHeight="1">
      <c r="A101" s="146" t="s">
        <v>207</v>
      </c>
      <c r="B101" s="346">
        <v>357</v>
      </c>
      <c r="C101" s="347"/>
      <c r="D101" s="348">
        <v>362</v>
      </c>
      <c r="E101" s="349"/>
      <c r="F101" s="161">
        <f t="shared" si="10"/>
        <v>0.98618784530386738</v>
      </c>
    </row>
    <row r="102" spans="1:8" ht="14.1" customHeight="1">
      <c r="A102" s="146" t="s">
        <v>206</v>
      </c>
      <c r="B102" s="346">
        <v>308</v>
      </c>
      <c r="C102" s="347"/>
      <c r="D102" s="348">
        <v>327</v>
      </c>
      <c r="E102" s="349"/>
      <c r="F102" s="161">
        <f t="shared" si="10"/>
        <v>0.94189602446483178</v>
      </c>
      <c r="G102" s="2"/>
    </row>
    <row r="103" spans="1:8" ht="14.1" customHeight="1">
      <c r="A103" s="146" t="s">
        <v>205</v>
      </c>
      <c r="B103" s="346">
        <v>199</v>
      </c>
      <c r="C103" s="347"/>
      <c r="D103" s="348">
        <v>205</v>
      </c>
      <c r="E103" s="349"/>
      <c r="F103" s="161">
        <f t="shared" si="10"/>
        <v>0.97073170731707314</v>
      </c>
    </row>
    <row r="104" spans="1:8" ht="14.1" customHeight="1">
      <c r="A104" s="146" t="s">
        <v>204</v>
      </c>
      <c r="B104" s="346">
        <v>475</v>
      </c>
      <c r="C104" s="347"/>
      <c r="D104" s="348">
        <v>780</v>
      </c>
      <c r="E104" s="349"/>
      <c r="F104" s="161">
        <f t="shared" si="10"/>
        <v>0.60897435897435892</v>
      </c>
    </row>
    <row r="105" spans="1:8" ht="14.1" customHeight="1">
      <c r="A105" s="146" t="s">
        <v>203</v>
      </c>
      <c r="B105" s="346">
        <v>73</v>
      </c>
      <c r="C105" s="347"/>
      <c r="D105" s="348">
        <v>553</v>
      </c>
      <c r="E105" s="349"/>
      <c r="F105" s="161">
        <f t="shared" si="10"/>
        <v>0.13200723327305605</v>
      </c>
    </row>
    <row r="106" spans="1:8" ht="14.1" customHeight="1">
      <c r="A106" s="143" t="s">
        <v>202</v>
      </c>
      <c r="B106" s="350">
        <v>79</v>
      </c>
      <c r="C106" s="351"/>
      <c r="D106" s="350">
        <v>4827</v>
      </c>
      <c r="E106" s="351"/>
      <c r="F106" s="160">
        <f t="shared" si="10"/>
        <v>1.6366273047441475E-2</v>
      </c>
    </row>
    <row r="107" spans="1:8" ht="14.1" customHeight="1"/>
    <row r="108" spans="1:8" ht="14.1" customHeight="1"/>
    <row r="109" spans="1:8" ht="14.1" customHeight="1"/>
    <row r="110" spans="1:8" ht="14.1" customHeight="1"/>
    <row r="111" spans="1:8" ht="14.1" customHeight="1"/>
    <row r="112" spans="1:8" ht="14.1" customHeight="1"/>
    <row r="113" spans="1:7" ht="14.1" customHeight="1">
      <c r="A113" s="416" t="s">
        <v>201</v>
      </c>
      <c r="B113" s="353" t="s">
        <v>168</v>
      </c>
      <c r="C113" s="355" t="s">
        <v>200</v>
      </c>
      <c r="D113" s="357" t="s">
        <v>174</v>
      </c>
      <c r="E113" s="353" t="s">
        <v>168</v>
      </c>
      <c r="F113" s="355" t="s">
        <v>200</v>
      </c>
      <c r="G113" s="357" t="s">
        <v>174</v>
      </c>
    </row>
    <row r="114" spans="1:7" ht="27.6" customHeight="1">
      <c r="A114" s="417"/>
      <c r="B114" s="354"/>
      <c r="C114" s="356"/>
      <c r="D114" s="358"/>
      <c r="E114" s="401"/>
      <c r="F114" s="402"/>
      <c r="G114" s="358"/>
    </row>
    <row r="115" spans="1:7" ht="14.1" customHeight="1">
      <c r="A115" s="75" t="s">
        <v>199</v>
      </c>
      <c r="B115" s="159">
        <f>SUM(B116:B122)</f>
        <v>2505.8662950000003</v>
      </c>
      <c r="C115" s="159">
        <f>SUM(C116:C122)</f>
        <v>3032.5853240000001</v>
      </c>
      <c r="D115" s="158">
        <f>SUM(D116:D122)</f>
        <v>5538.4516189999995</v>
      </c>
      <c r="E115" s="5"/>
      <c r="F115" s="4"/>
      <c r="G115" s="4"/>
    </row>
    <row r="116" spans="1:7" ht="14.1" customHeight="1">
      <c r="A116" s="78" t="s">
        <v>198</v>
      </c>
      <c r="B116" s="156">
        <v>426.51865100000003</v>
      </c>
      <c r="C116" s="155">
        <v>500.26883599999996</v>
      </c>
      <c r="D116" s="157">
        <f t="shared" ref="D116:D122" si="11">SUM(B116:C116)</f>
        <v>926.78748700000006</v>
      </c>
      <c r="E116" s="150">
        <f t="shared" ref="E116:E122" si="12">B116/$B$115</f>
        <v>0.17020806411381179</v>
      </c>
      <c r="F116" s="150">
        <f t="shared" ref="F116:F122" si="13">C116/$C$115</f>
        <v>0.16496447174654993</v>
      </c>
      <c r="G116" s="150">
        <f t="shared" ref="G116:G122" si="14">D116/$D$115</f>
        <v>0.16733692929998675</v>
      </c>
    </row>
    <row r="117" spans="1:7" ht="14.1" customHeight="1">
      <c r="A117" s="78" t="s">
        <v>197</v>
      </c>
      <c r="B117" s="156">
        <v>196.219831</v>
      </c>
      <c r="C117" s="155">
        <v>215.95790399999998</v>
      </c>
      <c r="D117" s="154">
        <f t="shared" si="11"/>
        <v>412.17773499999998</v>
      </c>
      <c r="E117" s="150">
        <f t="shared" si="12"/>
        <v>7.8304190208201022E-2</v>
      </c>
      <c r="F117" s="150">
        <f t="shared" si="13"/>
        <v>7.1212474152301863E-2</v>
      </c>
      <c r="G117" s="150">
        <f t="shared" si="14"/>
        <v>7.4421113219802965E-2</v>
      </c>
    </row>
    <row r="118" spans="1:7" ht="14.1" customHeight="1">
      <c r="A118" s="78" t="s">
        <v>196</v>
      </c>
      <c r="B118" s="156">
        <v>167.15908899999999</v>
      </c>
      <c r="C118" s="155">
        <v>316.13096300000001</v>
      </c>
      <c r="D118" s="154">
        <f t="shared" si="11"/>
        <v>483.290052</v>
      </c>
      <c r="E118" s="150">
        <f t="shared" si="12"/>
        <v>6.6707106174633296E-2</v>
      </c>
      <c r="F118" s="150">
        <f t="shared" si="13"/>
        <v>0.10424470516892866</v>
      </c>
      <c r="G118" s="150">
        <f t="shared" si="14"/>
        <v>8.7260860118745773E-2</v>
      </c>
    </row>
    <row r="119" spans="1:7" ht="14.1" customHeight="1">
      <c r="A119" s="78" t="s">
        <v>195</v>
      </c>
      <c r="B119" s="156">
        <v>426.06645100000003</v>
      </c>
      <c r="C119" s="155">
        <v>409.64815499999997</v>
      </c>
      <c r="D119" s="154">
        <f t="shared" si="11"/>
        <v>835.714606</v>
      </c>
      <c r="E119" s="150">
        <f t="shared" si="12"/>
        <v>0.17002760755836735</v>
      </c>
      <c r="F119" s="150">
        <f t="shared" si="13"/>
        <v>0.13508215309163052</v>
      </c>
      <c r="G119" s="150">
        <f t="shared" si="14"/>
        <v>0.15089318522401271</v>
      </c>
    </row>
    <row r="120" spans="1:7" ht="14.1" customHeight="1">
      <c r="A120" s="78" t="s">
        <v>194</v>
      </c>
      <c r="B120" s="156">
        <v>437.08921800000002</v>
      </c>
      <c r="C120" s="155">
        <v>532.80737299999998</v>
      </c>
      <c r="D120" s="154">
        <f t="shared" si="11"/>
        <v>969.89659099999994</v>
      </c>
      <c r="E120" s="150">
        <f t="shared" si="12"/>
        <v>0.17442639253025269</v>
      </c>
      <c r="F120" s="150">
        <f t="shared" si="13"/>
        <v>0.17569410785686437</v>
      </c>
      <c r="G120" s="150">
        <f t="shared" si="14"/>
        <v>0.17512053146274853</v>
      </c>
    </row>
    <row r="121" spans="1:7" ht="14.1" customHeight="1">
      <c r="A121" s="78" t="s">
        <v>193</v>
      </c>
      <c r="B121" s="156">
        <v>271.33822700000002</v>
      </c>
      <c r="C121" s="155">
        <v>525.61427100000003</v>
      </c>
      <c r="D121" s="154">
        <f t="shared" si="11"/>
        <v>796.95249800000011</v>
      </c>
      <c r="E121" s="150">
        <f t="shared" si="12"/>
        <v>0.10828120699871578</v>
      </c>
      <c r="F121" s="150">
        <f t="shared" si="13"/>
        <v>0.17332217063779473</v>
      </c>
      <c r="G121" s="150">
        <f t="shared" si="14"/>
        <v>0.14389445874475196</v>
      </c>
    </row>
    <row r="122" spans="1:7" ht="14.1" customHeight="1">
      <c r="A122" s="61" t="s">
        <v>192</v>
      </c>
      <c r="B122" s="153">
        <v>581.474828</v>
      </c>
      <c r="C122" s="152">
        <v>532.15782200000001</v>
      </c>
      <c r="D122" s="151">
        <f t="shared" si="11"/>
        <v>1113.63265</v>
      </c>
      <c r="E122" s="150">
        <f t="shared" si="12"/>
        <v>0.23204543241601799</v>
      </c>
      <c r="F122" s="150">
        <f t="shared" si="13"/>
        <v>0.17547991734592988</v>
      </c>
      <c r="G122" s="150">
        <f t="shared" si="14"/>
        <v>0.20107292192995144</v>
      </c>
    </row>
    <row r="123" spans="1:7" ht="14.1" customHeight="1"/>
    <row r="124" spans="1:7" ht="14.1" customHeight="1"/>
    <row r="125" spans="1:7" ht="14.1" customHeight="1"/>
    <row r="126" spans="1:7" ht="14.1" customHeight="1"/>
    <row r="127" spans="1:7" ht="14.1" customHeight="1"/>
    <row r="128" spans="1:7" ht="14.1" customHeight="1"/>
    <row r="129" spans="1:22" ht="14.1" customHeight="1"/>
    <row r="130" spans="1:22" ht="21.4" customHeight="1">
      <c r="A130" s="66" t="s">
        <v>191</v>
      </c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</row>
    <row r="131" spans="1:22" ht="14.1" customHeight="1">
      <c r="A131" s="9"/>
      <c r="B131" s="9"/>
      <c r="C131" s="9"/>
      <c r="D131" s="9"/>
      <c r="E131" s="9"/>
      <c r="F131" s="9"/>
      <c r="G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ht="28.15" customHeight="1">
      <c r="A132" s="359" t="s">
        <v>190</v>
      </c>
      <c r="B132" s="360"/>
      <c r="C132" s="361"/>
    </row>
    <row r="133" spans="1:22">
      <c r="A133" s="149" t="s">
        <v>189</v>
      </c>
      <c r="B133" s="148">
        <v>2220.4951449999999</v>
      </c>
      <c r="C133" s="147">
        <f t="shared" ref="C133:C140" si="15">B133/SUM($B$133:$B$140)</f>
        <v>0.74511842574065623</v>
      </c>
    </row>
    <row r="134" spans="1:22">
      <c r="A134" s="146" t="s">
        <v>188</v>
      </c>
      <c r="B134" s="87">
        <v>299.06554100000005</v>
      </c>
      <c r="C134" s="13">
        <f t="shared" si="15"/>
        <v>0.10035565518122208</v>
      </c>
    </row>
    <row r="135" spans="1:22">
      <c r="A135" s="146" t="s">
        <v>187</v>
      </c>
      <c r="B135" s="87">
        <v>39.556392000000002</v>
      </c>
      <c r="C135" s="13">
        <f t="shared" si="15"/>
        <v>1.327370456152035E-2</v>
      </c>
    </row>
    <row r="136" spans="1:22">
      <c r="A136" s="146" t="s">
        <v>186</v>
      </c>
      <c r="B136" s="87">
        <v>35.758065999999999</v>
      </c>
      <c r="C136" s="13">
        <f t="shared" si="15"/>
        <v>1.1999122765679581E-2</v>
      </c>
    </row>
    <row r="137" spans="1:22">
      <c r="A137" s="146" t="s">
        <v>185</v>
      </c>
      <c r="B137" s="87">
        <v>49.074235999999999</v>
      </c>
      <c r="C137" s="13">
        <f t="shared" si="15"/>
        <v>1.6467551192392019E-2</v>
      </c>
    </row>
    <row r="138" spans="1:22">
      <c r="A138" s="146" t="s">
        <v>184</v>
      </c>
      <c r="B138" s="145">
        <v>198.105447</v>
      </c>
      <c r="C138" s="84">
        <f t="shared" si="15"/>
        <v>6.6477073427372441E-2</v>
      </c>
    </row>
    <row r="139" spans="1:22">
      <c r="A139" s="146" t="s">
        <v>183</v>
      </c>
      <c r="B139" s="145">
        <v>134.43933099999998</v>
      </c>
      <c r="C139" s="84">
        <f t="shared" si="15"/>
        <v>4.5113011347001609E-2</v>
      </c>
      <c r="E139" s="144"/>
    </row>
    <row r="140" spans="1:22">
      <c r="A140" s="143" t="s">
        <v>182</v>
      </c>
      <c r="B140" s="142">
        <v>3.5625260000000001</v>
      </c>
      <c r="C140" s="141">
        <f t="shared" si="15"/>
        <v>1.1954557841558158E-3</v>
      </c>
    </row>
    <row r="141" spans="1:22">
      <c r="A141" s="41"/>
      <c r="B141" s="131"/>
      <c r="C141" s="38"/>
    </row>
    <row r="142" spans="1:22" ht="22.15" customHeight="1">
      <c r="A142" s="41"/>
      <c r="B142" s="131"/>
      <c r="C142" s="38"/>
      <c r="D142" s="2"/>
      <c r="E142" s="2"/>
      <c r="F142" s="2"/>
      <c r="G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ht="13.9" customHeight="1">
      <c r="A143" s="41"/>
      <c r="B143" s="131"/>
      <c r="C143" s="38"/>
      <c r="D143" s="2"/>
      <c r="E143" s="2"/>
      <c r="F143" s="2"/>
      <c r="G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ht="13.9" customHeight="1">
      <c r="A144" s="362" t="s">
        <v>181</v>
      </c>
      <c r="B144" s="344" t="s">
        <v>180</v>
      </c>
      <c r="C144" s="344" t="s">
        <v>179</v>
      </c>
      <c r="D144" s="344" t="s">
        <v>178</v>
      </c>
      <c r="F144" s="2"/>
      <c r="H144" s="7"/>
      <c r="I144" s="7"/>
      <c r="J144" s="140"/>
      <c r="K144" s="19"/>
      <c r="L144" s="19"/>
      <c r="M144" s="19"/>
      <c r="N144" s="19"/>
      <c r="O144" s="19"/>
      <c r="P144" s="19"/>
      <c r="Q144" s="19"/>
    </row>
    <row r="145" spans="1:10">
      <c r="A145" s="363"/>
      <c r="B145" s="345"/>
      <c r="C145" s="345"/>
      <c r="D145" s="345"/>
      <c r="F145" s="2"/>
      <c r="J145" s="9"/>
    </row>
    <row r="146" spans="1:10" ht="13.9" customHeight="1">
      <c r="A146" s="64" t="s">
        <v>177</v>
      </c>
      <c r="B146" s="16">
        <v>398.04053099999999</v>
      </c>
      <c r="C146" s="139">
        <v>130.069772</v>
      </c>
      <c r="D146" s="138">
        <f>C146/B146</f>
        <v>0.32677519465976196</v>
      </c>
      <c r="J146" s="9"/>
    </row>
    <row r="147" spans="1:10" ht="13.9" customHeight="1">
      <c r="A147" s="78" t="s">
        <v>176</v>
      </c>
      <c r="B147" s="35">
        <v>2881.917684</v>
      </c>
      <c r="C147" s="137">
        <v>476.32086300000003</v>
      </c>
      <c r="D147" s="136">
        <f>C147/B147</f>
        <v>0.16527913536339578</v>
      </c>
    </row>
    <row r="148" spans="1:10" ht="13.9" customHeight="1">
      <c r="A148" s="78" t="s">
        <v>175</v>
      </c>
      <c r="B148" s="35">
        <v>342.00596899999999</v>
      </c>
      <c r="C148" s="137">
        <v>48.479373000000002</v>
      </c>
      <c r="D148" s="136">
        <f>C148/B148</f>
        <v>0.14175007863678543</v>
      </c>
    </row>
    <row r="149" spans="1:10" ht="13.9" customHeight="1">
      <c r="A149" s="61" t="s">
        <v>174</v>
      </c>
      <c r="B149" s="135">
        <v>3621.9641839999999</v>
      </c>
      <c r="C149" s="134">
        <v>654.87000699999999</v>
      </c>
      <c r="D149" s="133">
        <f>C149/B149</f>
        <v>0.18080521334056351</v>
      </c>
      <c r="E149" s="132">
        <f>1-D149</f>
        <v>0.81919478665943646</v>
      </c>
      <c r="J149" s="2"/>
    </row>
    <row r="150" spans="1:10" ht="13.9" customHeight="1">
      <c r="A150" s="41"/>
      <c r="B150" s="131"/>
      <c r="C150" s="38"/>
      <c r="J150" s="2"/>
    </row>
    <row r="151" spans="1:10" ht="13.9" customHeight="1">
      <c r="A151" s="41"/>
      <c r="B151" s="131"/>
      <c r="C151" s="38"/>
      <c r="J151" s="2"/>
    </row>
    <row r="152" spans="1:10" ht="13.9" customHeight="1">
      <c r="A152" s="41"/>
      <c r="B152" s="131"/>
      <c r="C152" s="38"/>
      <c r="J152" s="2"/>
    </row>
    <row r="153" spans="1:10" ht="13.9" customHeight="1">
      <c r="A153" s="2"/>
      <c r="J153" s="2"/>
    </row>
    <row r="154" spans="1:10" ht="13.9" customHeight="1">
      <c r="A154" s="341"/>
      <c r="B154" s="343"/>
      <c r="C154" s="343"/>
      <c r="D154" s="343"/>
      <c r="E154" s="7"/>
      <c r="F154" s="352"/>
      <c r="G154" s="352"/>
      <c r="H154" s="334"/>
      <c r="I154" s="334"/>
      <c r="J154" s="335"/>
    </row>
    <row r="155" spans="1:10" ht="13.9" customHeight="1">
      <c r="A155" s="342"/>
      <c r="B155" s="343"/>
      <c r="C155" s="343"/>
      <c r="D155" s="343"/>
      <c r="E155" s="7"/>
      <c r="F155" s="352"/>
      <c r="G155" s="352"/>
      <c r="H155" s="334"/>
      <c r="I155" s="334"/>
      <c r="J155" s="335"/>
    </row>
    <row r="156" spans="1:10" ht="13.9" customHeight="1">
      <c r="A156" s="41"/>
      <c r="B156" s="129"/>
      <c r="C156" s="129"/>
      <c r="D156" s="128"/>
      <c r="E156" s="7"/>
      <c r="F156" s="41"/>
      <c r="G156" s="41"/>
      <c r="H156" s="56"/>
      <c r="I156" s="56"/>
      <c r="J156" s="55"/>
    </row>
    <row r="157" spans="1:10" ht="13.9" customHeight="1">
      <c r="A157" s="41"/>
      <c r="B157" s="129"/>
      <c r="C157" s="129"/>
      <c r="D157" s="128"/>
      <c r="E157" s="7"/>
      <c r="F157" s="41"/>
      <c r="G157" s="41"/>
      <c r="H157" s="56"/>
      <c r="I157" s="56"/>
      <c r="J157" s="55"/>
    </row>
    <row r="158" spans="1:10" ht="13.9" customHeight="1">
      <c r="A158" s="41"/>
      <c r="B158" s="129"/>
      <c r="C158" s="129"/>
      <c r="D158" s="128"/>
      <c r="E158" s="7"/>
      <c r="F158" s="336"/>
      <c r="G158" s="336"/>
      <c r="H158" s="130"/>
      <c r="I158" s="56"/>
      <c r="J158" s="55"/>
    </row>
    <row r="159" spans="1:10" ht="13.9" customHeight="1">
      <c r="A159" s="41"/>
      <c r="B159" s="130"/>
      <c r="C159" s="129"/>
      <c r="D159" s="128"/>
      <c r="E159" s="55"/>
      <c r="F159" s="7"/>
      <c r="G159" s="7"/>
      <c r="H159" s="7"/>
      <c r="I159" s="7"/>
      <c r="J159" s="7"/>
    </row>
    <row r="160" spans="1:10" ht="13.9" customHeight="1">
      <c r="A160" s="41"/>
      <c r="B160" s="8"/>
      <c r="C160" s="8"/>
      <c r="D160" s="128"/>
      <c r="E160" s="7"/>
      <c r="F160" s="7"/>
      <c r="G160" s="7"/>
      <c r="H160" s="7"/>
      <c r="I160" s="7"/>
      <c r="J160" s="7"/>
    </row>
    <row r="161" spans="1:22" ht="13.9" customHeight="1">
      <c r="A161" s="41"/>
      <c r="B161" s="8"/>
      <c r="C161" s="42"/>
      <c r="D161" s="110"/>
    </row>
    <row r="162" spans="1:22" ht="13.9" customHeight="1">
      <c r="A162" s="41"/>
      <c r="B162" s="8"/>
      <c r="C162" s="42"/>
      <c r="D162" s="110"/>
    </row>
    <row r="163" spans="1:22" ht="13.9" customHeight="1">
      <c r="A163" s="41"/>
      <c r="B163" s="8"/>
      <c r="C163" s="42"/>
      <c r="D163" s="110"/>
    </row>
    <row r="164" spans="1:22" ht="21.4" customHeight="1">
      <c r="A164" s="66" t="s">
        <v>173</v>
      </c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</row>
    <row r="165" spans="1:22" ht="37.9" customHeight="1">
      <c r="A165" s="44"/>
      <c r="B165" s="8"/>
      <c r="C165" s="42"/>
      <c r="D165" s="110"/>
    </row>
    <row r="166" spans="1:22" ht="13.9" customHeight="1">
      <c r="A166" s="44"/>
      <c r="B166" s="8"/>
      <c r="C166" s="42"/>
      <c r="D166" s="110"/>
    </row>
    <row r="167" spans="1:22" ht="13.9" customHeight="1">
      <c r="A167" s="65" t="s">
        <v>172</v>
      </c>
      <c r="B167" s="120"/>
      <c r="C167" s="119"/>
      <c r="D167" s="110"/>
    </row>
    <row r="168" spans="1:22" ht="13.9" customHeight="1">
      <c r="A168" s="337" t="s">
        <v>171</v>
      </c>
      <c r="B168" s="127" t="s">
        <v>168</v>
      </c>
      <c r="C168" s="63">
        <v>47</v>
      </c>
      <c r="D168" s="110"/>
    </row>
    <row r="169" spans="1:22" ht="13.9" customHeight="1">
      <c r="A169" s="338"/>
      <c r="B169" s="126" t="s">
        <v>167</v>
      </c>
      <c r="C169" s="77">
        <v>39</v>
      </c>
      <c r="D169" s="110"/>
    </row>
    <row r="170" spans="1:22" ht="13.9" customHeight="1">
      <c r="A170" s="338" t="s">
        <v>170</v>
      </c>
      <c r="B170" s="126" t="s">
        <v>168</v>
      </c>
      <c r="C170" s="77">
        <v>250</v>
      </c>
      <c r="D170" s="110"/>
    </row>
    <row r="171" spans="1:22" ht="13.9" customHeight="1">
      <c r="A171" s="339"/>
      <c r="B171" s="126" t="s">
        <v>167</v>
      </c>
      <c r="C171" s="77">
        <v>222</v>
      </c>
      <c r="D171" s="110"/>
    </row>
    <row r="172" spans="1:22" ht="13.9" customHeight="1">
      <c r="A172" s="338" t="s">
        <v>169</v>
      </c>
      <c r="B172" s="126" t="s">
        <v>168</v>
      </c>
      <c r="C172" s="77">
        <v>41</v>
      </c>
      <c r="D172" s="110"/>
    </row>
    <row r="173" spans="1:22" ht="13.9" customHeight="1">
      <c r="A173" s="340"/>
      <c r="B173" s="125" t="s">
        <v>167</v>
      </c>
      <c r="C173" s="58">
        <v>55</v>
      </c>
      <c r="D173" s="110"/>
    </row>
    <row r="174" spans="1:22" ht="13.9" customHeight="1">
      <c r="A174" s="122"/>
      <c r="B174" s="124" t="s">
        <v>127</v>
      </c>
      <c r="C174" s="123">
        <f>SUM(C168:C173)</f>
        <v>654</v>
      </c>
      <c r="D174" s="110"/>
    </row>
    <row r="175" spans="1:22" ht="13.9" customHeight="1">
      <c r="A175" s="122"/>
      <c r="B175" s="121"/>
      <c r="C175" s="42"/>
      <c r="D175" s="110"/>
    </row>
    <row r="176" spans="1:22" ht="13.9" customHeight="1">
      <c r="A176" s="122"/>
      <c r="B176" s="121"/>
      <c r="C176" s="42"/>
      <c r="D176" s="110"/>
    </row>
    <row r="177" spans="1:4" ht="13.9" customHeight="1">
      <c r="A177" s="44"/>
      <c r="B177" s="8"/>
      <c r="C177" s="42"/>
      <c r="D177" s="110"/>
    </row>
    <row r="178" spans="1:4" ht="13.9" customHeight="1">
      <c r="A178" s="65" t="s">
        <v>166</v>
      </c>
      <c r="B178" s="120"/>
      <c r="C178" s="119"/>
      <c r="D178" s="110"/>
    </row>
    <row r="179" spans="1:4" ht="13.9" customHeight="1">
      <c r="A179" s="78" t="s">
        <v>165</v>
      </c>
      <c r="B179" s="113"/>
      <c r="C179" s="63">
        <v>61</v>
      </c>
      <c r="D179" s="110"/>
    </row>
    <row r="180" spans="1:4" ht="13.9" customHeight="1">
      <c r="A180" s="78" t="s">
        <v>164</v>
      </c>
      <c r="B180" s="113"/>
      <c r="C180" s="77">
        <v>41</v>
      </c>
      <c r="D180" s="110"/>
    </row>
    <row r="181" spans="1:4" ht="13.9" customHeight="1">
      <c r="A181" s="78" t="s">
        <v>163</v>
      </c>
      <c r="B181" s="113"/>
      <c r="C181" s="77">
        <v>179</v>
      </c>
      <c r="D181" s="110"/>
    </row>
    <row r="182" spans="1:4" ht="13.9" customHeight="1">
      <c r="A182" s="78" t="s">
        <v>162</v>
      </c>
      <c r="B182" s="113"/>
      <c r="C182" s="77">
        <v>166</v>
      </c>
      <c r="D182" s="110"/>
    </row>
    <row r="183" spans="1:4" ht="13.9" customHeight="1">
      <c r="A183" s="61" t="s">
        <v>161</v>
      </c>
      <c r="B183" s="111"/>
      <c r="C183" s="58">
        <v>206</v>
      </c>
      <c r="D183" s="110"/>
    </row>
    <row r="184" spans="1:4" ht="13.9" customHeight="1">
      <c r="A184" s="44"/>
      <c r="B184" s="8"/>
      <c r="C184" s="42"/>
      <c r="D184" s="110"/>
    </row>
    <row r="185" spans="1:4" ht="13.9" customHeight="1">
      <c r="A185" s="65" t="s">
        <v>160</v>
      </c>
      <c r="B185" s="118"/>
      <c r="C185" s="118"/>
      <c r="D185" s="117"/>
    </row>
    <row r="186" spans="1:4" ht="13.9" customHeight="1">
      <c r="A186" s="64" t="s">
        <v>159</v>
      </c>
      <c r="B186" s="116"/>
      <c r="C186" s="115"/>
      <c r="D186" s="77">
        <v>37</v>
      </c>
    </row>
    <row r="187" spans="1:4" ht="13.9" customHeight="1">
      <c r="A187" s="78" t="s">
        <v>158</v>
      </c>
      <c r="B187" s="114"/>
      <c r="C187" s="113"/>
      <c r="D187" s="77">
        <v>67</v>
      </c>
    </row>
    <row r="188" spans="1:4" ht="13.9" customHeight="1">
      <c r="A188" s="78" t="s">
        <v>157</v>
      </c>
      <c r="B188" s="114"/>
      <c r="C188" s="113"/>
      <c r="D188" s="77">
        <v>103</v>
      </c>
    </row>
    <row r="189" spans="1:4" ht="13.9" customHeight="1">
      <c r="A189" s="78" t="s">
        <v>156</v>
      </c>
      <c r="B189" s="114"/>
      <c r="C189" s="113"/>
      <c r="D189" s="77">
        <v>318</v>
      </c>
    </row>
    <row r="190" spans="1:4" ht="13.9" customHeight="1">
      <c r="A190" s="61" t="s">
        <v>155</v>
      </c>
      <c r="B190" s="112"/>
      <c r="C190" s="111"/>
      <c r="D190" s="58">
        <v>126</v>
      </c>
    </row>
    <row r="191" spans="1:4" ht="13.9" customHeight="1"/>
    <row r="192" spans="1:4" ht="13.9" customHeight="1"/>
    <row r="193" spans="1:22" ht="13.9" customHeight="1"/>
    <row r="194" spans="1:22" ht="13.9" customHeight="1"/>
    <row r="195" spans="1:22" ht="13.9" customHeight="1"/>
    <row r="196" spans="1:22" ht="13.9" customHeight="1"/>
    <row r="197" spans="1:22" ht="13.9" customHeight="1">
      <c r="A197" s="44"/>
      <c r="B197" s="8"/>
      <c r="C197" s="42"/>
      <c r="D197" s="110"/>
    </row>
    <row r="198" spans="1:22" ht="20.100000000000001" customHeight="1">
      <c r="A198" s="20" t="s">
        <v>154</v>
      </c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109"/>
    </row>
    <row r="199" spans="1:22" ht="20.45" customHeight="1"/>
    <row r="200" spans="1:22" ht="14.45" customHeight="1">
      <c r="A200" s="308"/>
      <c r="B200" s="309"/>
      <c r="C200" s="309"/>
      <c r="D200" s="309"/>
      <c r="E200" s="309"/>
      <c r="F200" s="309"/>
      <c r="G200" s="310"/>
      <c r="H200" s="108"/>
    </row>
    <row r="201" spans="1:22" ht="13.9" customHeight="1">
      <c r="A201" s="65" t="s">
        <v>147</v>
      </c>
      <c r="B201" s="52"/>
      <c r="C201" s="52"/>
      <c r="D201" s="52"/>
      <c r="E201" s="52"/>
      <c r="F201" s="52"/>
      <c r="G201" s="51"/>
    </row>
    <row r="202" spans="1:22" ht="13.9" customHeight="1">
      <c r="A202" s="311" t="s">
        <v>153</v>
      </c>
      <c r="B202" s="312"/>
      <c r="C202" s="312"/>
      <c r="D202" s="312"/>
      <c r="E202" s="312"/>
      <c r="F202" s="313"/>
      <c r="G202" s="63">
        <v>524</v>
      </c>
    </row>
    <row r="203" spans="1:22" ht="14.45" customHeight="1">
      <c r="A203" s="314" t="s">
        <v>152</v>
      </c>
      <c r="B203" s="315"/>
      <c r="C203" s="315"/>
      <c r="D203" s="315"/>
      <c r="E203" s="315"/>
      <c r="F203" s="316"/>
      <c r="G203" s="58">
        <v>331</v>
      </c>
    </row>
    <row r="204" spans="1:22">
      <c r="A204" s="41"/>
      <c r="B204" s="106"/>
      <c r="C204" s="106"/>
      <c r="D204" s="106"/>
      <c r="E204" s="106"/>
      <c r="F204" s="106"/>
      <c r="G204" s="106"/>
      <c r="H204" s="107"/>
    </row>
    <row r="205" spans="1:22" ht="14.45" customHeight="1">
      <c r="A205" s="41"/>
      <c r="B205" s="106"/>
      <c r="C205" s="106"/>
      <c r="D205" s="106"/>
      <c r="E205" s="106"/>
      <c r="F205" s="106"/>
      <c r="G205" s="106"/>
      <c r="H205" s="106"/>
    </row>
    <row r="207" spans="1:22">
      <c r="A207" s="317"/>
      <c r="B207" s="318"/>
      <c r="C207" s="319"/>
      <c r="J207" s="9"/>
    </row>
    <row r="208" spans="1:22" ht="15" customHeight="1">
      <c r="A208" s="320" t="s">
        <v>151</v>
      </c>
      <c r="B208" s="323" t="s">
        <v>150</v>
      </c>
      <c r="C208" s="323" t="s">
        <v>149</v>
      </c>
      <c r="J208" s="9"/>
    </row>
    <row r="209" spans="1:18">
      <c r="A209" s="321"/>
      <c r="B209" s="324"/>
      <c r="C209" s="324"/>
      <c r="J209" s="9"/>
    </row>
    <row r="210" spans="1:18">
      <c r="A210" s="321"/>
      <c r="B210" s="324"/>
      <c r="C210" s="324"/>
      <c r="D210" s="9"/>
      <c r="E210" s="9"/>
    </row>
    <row r="211" spans="1:18">
      <c r="A211" s="321"/>
      <c r="B211" s="325"/>
      <c r="C211" s="325"/>
    </row>
    <row r="212" spans="1:18">
      <c r="A212" s="322"/>
      <c r="B212" s="105">
        <v>4888</v>
      </c>
      <c r="C212" s="104">
        <v>446</v>
      </c>
      <c r="D212" s="103">
        <f>C212/B212</f>
        <v>9.1243862520458269E-2</v>
      </c>
      <c r="E212" s="102">
        <f>1-D212</f>
        <v>0.90875613747954176</v>
      </c>
    </row>
    <row r="213" spans="1:18">
      <c r="A213" s="101"/>
      <c r="B213" s="100"/>
      <c r="C213" s="100"/>
      <c r="D213" s="99"/>
    </row>
    <row r="214" spans="1:18">
      <c r="A214" s="317"/>
      <c r="B214" s="319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4.45" customHeight="1">
      <c r="A215" s="329" t="s">
        <v>148</v>
      </c>
      <c r="B215" s="330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98">
        <v>2007</v>
      </c>
      <c r="B216" s="97">
        <v>101</v>
      </c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98">
        <v>2008</v>
      </c>
      <c r="B217" s="97">
        <v>89</v>
      </c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98">
        <v>2009</v>
      </c>
      <c r="B218" s="97">
        <v>84</v>
      </c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98">
        <v>2010</v>
      </c>
      <c r="B219" s="97">
        <v>111</v>
      </c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98">
        <v>2011</v>
      </c>
      <c r="B220" s="97">
        <v>90</v>
      </c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317"/>
      <c r="B222" s="318"/>
      <c r="C222" s="318"/>
      <c r="D222" s="318"/>
      <c r="E222" s="318"/>
      <c r="F222" s="319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4.45" customHeight="1">
      <c r="A223" s="266" t="s">
        <v>147</v>
      </c>
      <c r="B223" s="267"/>
      <c r="C223" s="267"/>
      <c r="D223" s="267"/>
      <c r="E223" s="268"/>
      <c r="F223" s="70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4.45" customHeight="1">
      <c r="A224" s="331" t="s">
        <v>146</v>
      </c>
      <c r="B224" s="332"/>
      <c r="C224" s="332"/>
      <c r="D224" s="332"/>
      <c r="E224" s="333"/>
      <c r="F224" s="16">
        <v>1425</v>
      </c>
      <c r="I224" s="307"/>
      <c r="J224" s="307"/>
      <c r="K224" s="307"/>
      <c r="L224" s="307"/>
      <c r="M224" s="307"/>
      <c r="N224" s="307"/>
      <c r="O224" s="307"/>
      <c r="P224" s="307"/>
      <c r="Q224" s="307"/>
      <c r="R224" s="307"/>
    </row>
    <row r="225" spans="1:22" ht="14.45" customHeight="1">
      <c r="A225" s="299" t="s">
        <v>145</v>
      </c>
      <c r="B225" s="300"/>
      <c r="C225" s="300"/>
      <c r="D225" s="300"/>
      <c r="E225" s="301"/>
      <c r="F225" s="35">
        <v>312</v>
      </c>
      <c r="I225" s="302"/>
      <c r="J225" s="302"/>
      <c r="K225" s="302"/>
      <c r="L225" s="302"/>
      <c r="M225" s="302"/>
      <c r="N225" s="302"/>
      <c r="O225" s="302"/>
      <c r="P225" s="302"/>
      <c r="Q225" s="302"/>
      <c r="R225" s="56"/>
    </row>
    <row r="226" spans="1:22" ht="14.45" customHeight="1">
      <c r="A226" s="299" t="s">
        <v>144</v>
      </c>
      <c r="B226" s="300"/>
      <c r="C226" s="300"/>
      <c r="D226" s="300"/>
      <c r="E226" s="301"/>
      <c r="F226" s="35">
        <v>143</v>
      </c>
      <c r="I226" s="303"/>
      <c r="J226" s="303"/>
      <c r="K226" s="303"/>
      <c r="L226" s="303"/>
      <c r="M226" s="303"/>
      <c r="N226" s="303"/>
      <c r="O226" s="303"/>
      <c r="P226" s="303"/>
      <c r="Q226" s="303"/>
      <c r="R226" s="56"/>
    </row>
    <row r="227" spans="1:22" ht="14.45" customHeight="1">
      <c r="A227" s="304" t="s">
        <v>143</v>
      </c>
      <c r="B227" s="305"/>
      <c r="C227" s="305"/>
      <c r="D227" s="305"/>
      <c r="E227" s="306"/>
      <c r="F227" s="30">
        <v>424</v>
      </c>
      <c r="J227" s="2"/>
      <c r="K227" s="2"/>
      <c r="L227" s="2"/>
      <c r="M227" s="2"/>
      <c r="N227" s="2"/>
      <c r="O227" s="2"/>
      <c r="P227" s="2"/>
      <c r="Q227" s="2"/>
      <c r="R227" s="2"/>
    </row>
    <row r="228" spans="1:22">
      <c r="J228" s="2"/>
      <c r="K228" s="2"/>
      <c r="L228" s="2"/>
      <c r="M228" s="2"/>
      <c r="N228" s="2"/>
      <c r="O228" s="2"/>
      <c r="P228" s="2"/>
      <c r="Q228" s="2"/>
      <c r="R228" s="2"/>
    </row>
    <row r="230" spans="1:22" ht="14.45" customHeight="1"/>
    <row r="231" spans="1:22" ht="20.100000000000001" customHeight="1">
      <c r="A231" s="20" t="s">
        <v>142</v>
      </c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ht="20.85" customHeight="1">
      <c r="A232" s="92"/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</row>
    <row r="233" spans="1:22" ht="15" customHeight="1">
      <c r="A233" s="326" t="s">
        <v>141</v>
      </c>
      <c r="B233" s="327"/>
      <c r="C233" s="328"/>
      <c r="D233" s="92"/>
      <c r="E233" s="96" t="s">
        <v>140</v>
      </c>
      <c r="F233" s="94"/>
      <c r="G233" s="94"/>
      <c r="H233" s="95"/>
      <c r="I233" s="95"/>
      <c r="J233" s="94"/>
      <c r="K233" s="94"/>
      <c r="L233" s="93"/>
      <c r="M233" s="92"/>
      <c r="N233" s="92"/>
      <c r="O233" s="92"/>
      <c r="P233" s="92"/>
      <c r="Q233" s="92"/>
      <c r="R233" s="92"/>
      <c r="S233" s="92"/>
      <c r="T233" s="92"/>
      <c r="U233" s="92"/>
      <c r="V233" s="92"/>
    </row>
    <row r="234" spans="1:22">
      <c r="A234" s="64" t="s">
        <v>139</v>
      </c>
      <c r="B234" s="91">
        <v>3071.6759309999998</v>
      </c>
      <c r="C234" s="62">
        <f>B234/B236</f>
        <v>0.73022048230158243</v>
      </c>
      <c r="E234" s="64" t="s">
        <v>138</v>
      </c>
      <c r="F234" s="46"/>
      <c r="G234" s="46"/>
      <c r="H234" s="47"/>
      <c r="I234" s="47"/>
      <c r="J234" s="90"/>
      <c r="K234" s="89">
        <v>1841.1416770000001</v>
      </c>
      <c r="L234" s="88">
        <f>K234/SUM(K234:K235)</f>
        <v>0.51753387174573984</v>
      </c>
    </row>
    <row r="235" spans="1:22">
      <c r="A235" s="78" t="s">
        <v>137</v>
      </c>
      <c r="B235" s="87">
        <v>1134.8288239999999</v>
      </c>
      <c r="C235" s="76">
        <f>B235/B236</f>
        <v>0.26977951769841751</v>
      </c>
      <c r="E235" s="78" t="s">
        <v>136</v>
      </c>
      <c r="F235" s="36"/>
      <c r="G235" s="36"/>
      <c r="H235" s="7"/>
      <c r="I235" s="7"/>
      <c r="J235" s="86"/>
      <c r="K235" s="85">
        <v>1716.3871680000002</v>
      </c>
      <c r="L235" s="84">
        <f>K235/SUM(K234:K235)</f>
        <v>0.48246612825426016</v>
      </c>
      <c r="M235" s="2"/>
      <c r="N235" s="2"/>
    </row>
    <row r="236" spans="1:22">
      <c r="A236" s="75" t="s">
        <v>135</v>
      </c>
      <c r="B236" s="74">
        <f>SUM(B234:B235)</f>
        <v>4206.5047549999999</v>
      </c>
      <c r="C236" s="73"/>
      <c r="E236" s="83" t="s">
        <v>134</v>
      </c>
      <c r="F236" s="31"/>
      <c r="G236" s="31"/>
      <c r="H236" s="32"/>
      <c r="I236" s="32"/>
      <c r="J236" s="82"/>
      <c r="K236" s="81">
        <v>415.039849</v>
      </c>
      <c r="L236" s="80">
        <f>K236/SUM(K234:K235)</f>
        <v>0.11666520977990832</v>
      </c>
      <c r="M236" s="79">
        <f>1-L236</f>
        <v>0.88333479022009165</v>
      </c>
      <c r="N236" s="2"/>
    </row>
    <row r="237" spans="1:22">
      <c r="G237" s="2"/>
    </row>
    <row r="238" spans="1:22">
      <c r="G238" s="2"/>
    </row>
    <row r="239" spans="1:22">
      <c r="A239" s="284" t="s">
        <v>133</v>
      </c>
      <c r="B239" s="285"/>
      <c r="C239" s="286"/>
      <c r="G239" s="2"/>
    </row>
    <row r="240" spans="1:22">
      <c r="A240" s="64" t="s">
        <v>132</v>
      </c>
      <c r="B240" s="63">
        <v>279.32913300000001</v>
      </c>
      <c r="C240" s="62">
        <f>B240/$B$245</f>
        <v>7.7223219793966902E-2</v>
      </c>
      <c r="G240" s="2"/>
    </row>
    <row r="241" spans="1:7">
      <c r="A241" s="78" t="s">
        <v>131</v>
      </c>
      <c r="B241" s="77">
        <v>521.04731600000002</v>
      </c>
      <c r="C241" s="13">
        <f>B241/$B$245</f>
        <v>0.14404853147388866</v>
      </c>
      <c r="G241" s="2"/>
    </row>
    <row r="242" spans="1:7">
      <c r="A242" s="78" t="s">
        <v>130</v>
      </c>
      <c r="B242" s="77">
        <v>932.47769600000004</v>
      </c>
      <c r="C242" s="13">
        <f>B242/$B$245</f>
        <v>0.25779240889699767</v>
      </c>
      <c r="G242" s="2"/>
    </row>
    <row r="243" spans="1:7">
      <c r="A243" s="78" t="s">
        <v>129</v>
      </c>
      <c r="B243" s="77">
        <v>1122.3223459999999</v>
      </c>
      <c r="C243" s="13">
        <f>B243/$B$245</f>
        <v>0.31027678450152407</v>
      </c>
      <c r="G243" s="2"/>
    </row>
    <row r="244" spans="1:7">
      <c r="A244" s="78" t="s">
        <v>128</v>
      </c>
      <c r="B244" s="77">
        <v>761.98857599999997</v>
      </c>
      <c r="C244" s="76">
        <f>B244/$B$245</f>
        <v>0.21065905533362267</v>
      </c>
      <c r="G244" s="2"/>
    </row>
    <row r="245" spans="1:7">
      <c r="A245" s="75" t="s">
        <v>127</v>
      </c>
      <c r="B245" s="74">
        <f>SUM(B240:B244)</f>
        <v>3617.1650669999999</v>
      </c>
      <c r="C245" s="73"/>
      <c r="G245" s="2"/>
    </row>
    <row r="246" spans="1:7">
      <c r="G246" s="2"/>
    </row>
    <row r="247" spans="1:7">
      <c r="G247" s="2"/>
    </row>
    <row r="248" spans="1:7">
      <c r="G248" s="2"/>
    </row>
    <row r="249" spans="1:7">
      <c r="G249" s="2"/>
    </row>
    <row r="250" spans="1:7" ht="28.15" customHeight="1">
      <c r="A250" s="72" t="s">
        <v>126</v>
      </c>
      <c r="B250" s="71"/>
      <c r="C250" s="70"/>
    </row>
    <row r="251" spans="1:7">
      <c r="A251" s="69" t="s">
        <v>125</v>
      </c>
      <c r="B251" s="67">
        <v>575.56840799999998</v>
      </c>
      <c r="C251" s="68">
        <f>B251/$B$255</f>
        <v>0.15912141055788792</v>
      </c>
    </row>
    <row r="252" spans="1:7">
      <c r="A252" s="69" t="s">
        <v>124</v>
      </c>
      <c r="B252" s="67">
        <v>716.062274</v>
      </c>
      <c r="C252" s="68">
        <f>B252/$B$255</f>
        <v>0.19796228823971318</v>
      </c>
    </row>
    <row r="253" spans="1:7">
      <c r="A253" s="69" t="s">
        <v>123</v>
      </c>
      <c r="B253" s="67">
        <v>659.72452500000009</v>
      </c>
      <c r="C253" s="68">
        <f>B253/$B$255</f>
        <v>0.18238717681258246</v>
      </c>
    </row>
    <row r="254" spans="1:7">
      <c r="A254" s="69" t="s">
        <v>122</v>
      </c>
      <c r="B254" s="67">
        <v>1665.8098620000001</v>
      </c>
      <c r="C254" s="68">
        <f>B254/$B$255</f>
        <v>0.46052912438981647</v>
      </c>
    </row>
    <row r="255" spans="1:7">
      <c r="A255" s="41"/>
      <c r="B255" s="67">
        <f>SUM(B251:B254)</f>
        <v>3617.1650690000001</v>
      </c>
      <c r="C255" s="55"/>
    </row>
    <row r="262" spans="1:22" ht="20.100000000000001" customHeight="1">
      <c r="A262" s="66" t="s">
        <v>121</v>
      </c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</row>
    <row r="263" spans="1:22" ht="20.85" customHeight="1">
      <c r="A263" s="7"/>
      <c r="B263" s="7"/>
      <c r="C263" s="19"/>
      <c r="D263" s="19"/>
      <c r="F263" s="9"/>
      <c r="G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</row>
    <row r="264" spans="1:22">
      <c r="A264" s="65" t="s">
        <v>120</v>
      </c>
      <c r="B264" s="52"/>
      <c r="C264" s="52"/>
      <c r="D264" s="52"/>
      <c r="E264" s="51"/>
      <c r="G264" s="9"/>
    </row>
    <row r="265" spans="1:22" ht="14.45" customHeight="1">
      <c r="A265" s="64" t="s">
        <v>119</v>
      </c>
      <c r="B265" s="46"/>
      <c r="C265" s="46"/>
      <c r="D265" s="63">
        <v>2142.536666</v>
      </c>
      <c r="E265" s="62">
        <f>D265/SUM($D$265:$D$266)</f>
        <v>0.71895835992091484</v>
      </c>
      <c r="G265" s="9"/>
    </row>
    <row r="266" spans="1:22" ht="14.45" customHeight="1">
      <c r="A266" s="61" t="s">
        <v>118</v>
      </c>
      <c r="B266" s="60"/>
      <c r="C266" s="59"/>
      <c r="D266" s="58">
        <v>837.52001799999994</v>
      </c>
      <c r="E266" s="57">
        <f>D266/SUM($D$265:$D$266)</f>
        <v>0.28104164007908511</v>
      </c>
      <c r="G266" s="9"/>
    </row>
    <row r="267" spans="1:22">
      <c r="A267" s="41"/>
      <c r="B267" s="41"/>
      <c r="C267" s="40"/>
      <c r="D267" s="56"/>
      <c r="E267" s="55"/>
      <c r="G267" s="9"/>
    </row>
    <row r="268" spans="1:22">
      <c r="A268" s="41"/>
      <c r="B268" s="41"/>
      <c r="C268" s="40"/>
      <c r="D268" s="56"/>
      <c r="E268" s="55"/>
      <c r="G268" s="9"/>
    </row>
    <row r="269" spans="1:22">
      <c r="A269" s="41"/>
      <c r="B269" s="41"/>
      <c r="C269" s="40"/>
      <c r="D269" s="56"/>
      <c r="E269" s="55"/>
      <c r="G269" s="9"/>
    </row>
    <row r="270" spans="1:22">
      <c r="A270" s="41"/>
      <c r="B270" s="41"/>
      <c r="C270" s="40"/>
      <c r="D270" s="56"/>
      <c r="E270" s="55"/>
      <c r="G270" s="9"/>
    </row>
    <row r="271" spans="1:22">
      <c r="A271" s="44"/>
      <c r="B271" s="44"/>
      <c r="C271" s="43"/>
      <c r="D271" s="42"/>
      <c r="E271" s="38"/>
      <c r="G271" s="9"/>
    </row>
    <row r="272" spans="1:22">
      <c r="A272" s="44"/>
      <c r="B272" s="44"/>
      <c r="C272" s="43"/>
      <c r="D272" s="42"/>
      <c r="E272" s="38"/>
      <c r="G272" s="9"/>
    </row>
    <row r="273" spans="1:14">
      <c r="A273" s="44"/>
      <c r="B273" s="44"/>
      <c r="C273" s="43"/>
      <c r="D273" s="42"/>
      <c r="E273" s="38"/>
      <c r="G273" s="9"/>
    </row>
    <row r="274" spans="1:14">
      <c r="A274" s="44"/>
      <c r="B274" s="44"/>
      <c r="C274" s="43"/>
      <c r="D274" s="42"/>
      <c r="E274" s="38"/>
      <c r="G274" s="9"/>
    </row>
    <row r="275" spans="1:14">
      <c r="A275" s="44"/>
      <c r="B275" s="44"/>
      <c r="C275" s="43"/>
      <c r="D275" s="42"/>
      <c r="E275" s="38"/>
      <c r="G275" s="9"/>
    </row>
    <row r="276" spans="1:14" ht="33" customHeight="1">
      <c r="A276" s="44"/>
      <c r="B276" s="44"/>
      <c r="C276" s="43"/>
      <c r="D276" s="42"/>
      <c r="E276" s="38"/>
      <c r="G276" s="9"/>
    </row>
    <row r="277" spans="1:14">
      <c r="A277" s="44"/>
      <c r="B277" s="44"/>
      <c r="C277" s="43"/>
      <c r="D277" s="42"/>
      <c r="E277" s="38"/>
      <c r="G277" s="9"/>
    </row>
    <row r="278" spans="1:14">
      <c r="A278" s="44"/>
      <c r="B278" s="44"/>
      <c r="C278" s="43"/>
      <c r="D278" s="42"/>
      <c r="E278" s="38"/>
      <c r="G278" s="9"/>
      <c r="H278" s="54" t="s">
        <v>117</v>
      </c>
      <c r="I278" s="53"/>
      <c r="J278" s="52"/>
      <c r="K278" s="52"/>
      <c r="L278" s="51"/>
      <c r="M278" s="50"/>
      <c r="N278" s="49"/>
    </row>
    <row r="279" spans="1:14">
      <c r="A279" s="44"/>
      <c r="B279" s="44"/>
      <c r="C279" s="43"/>
      <c r="D279" s="42"/>
      <c r="E279" s="38"/>
      <c r="G279" s="9"/>
      <c r="H279" s="48" t="s">
        <v>116</v>
      </c>
      <c r="I279" s="47"/>
      <c r="J279" s="46"/>
      <c r="K279" s="46"/>
      <c r="L279" s="46"/>
      <c r="M279" s="16">
        <v>63.079031000000001</v>
      </c>
      <c r="N279" s="45">
        <f>M279/SUM($M$279:$M$283)</f>
        <v>2.1167057438428241E-2</v>
      </c>
    </row>
    <row r="280" spans="1:14">
      <c r="A280" s="44"/>
      <c r="B280" s="44"/>
      <c r="C280" s="43"/>
      <c r="D280" s="42"/>
      <c r="E280" s="38"/>
      <c r="G280" s="9"/>
      <c r="H280" s="37" t="s">
        <v>115</v>
      </c>
      <c r="I280" s="7"/>
      <c r="J280" s="36"/>
      <c r="K280" s="36"/>
      <c r="L280" s="36"/>
      <c r="M280" s="35">
        <v>279.37617</v>
      </c>
      <c r="N280" s="34">
        <f>M280/SUM($M$279:$M$283)</f>
        <v>9.3748609380478479E-2</v>
      </c>
    </row>
    <row r="281" spans="1:14">
      <c r="A281" s="41"/>
      <c r="B281" s="41"/>
      <c r="C281" s="40"/>
      <c r="D281" s="39"/>
      <c r="E281" s="38"/>
      <c r="H281" s="37" t="s">
        <v>114</v>
      </c>
      <c r="I281" s="7"/>
      <c r="J281" s="36"/>
      <c r="K281" s="36"/>
      <c r="L281" s="36"/>
      <c r="M281" s="35">
        <v>268.757519</v>
      </c>
      <c r="N281" s="34">
        <f>M281/SUM($M$279:$M$283)</f>
        <v>9.0185371453827018E-2</v>
      </c>
    </row>
    <row r="282" spans="1:14">
      <c r="H282" s="37" t="s">
        <v>113</v>
      </c>
      <c r="I282" s="7"/>
      <c r="J282" s="36"/>
      <c r="K282" s="36"/>
      <c r="L282" s="36"/>
      <c r="M282" s="35">
        <v>1847.799577</v>
      </c>
      <c r="N282" s="34">
        <f>M282/SUM($M$279:$M$283)</f>
        <v>0.62005517778265185</v>
      </c>
    </row>
    <row r="283" spans="1:14">
      <c r="H283" s="33" t="s">
        <v>112</v>
      </c>
      <c r="I283" s="32"/>
      <c r="J283" s="31"/>
      <c r="K283" s="31"/>
      <c r="L283" s="31"/>
      <c r="M283" s="30">
        <v>521.04438700000003</v>
      </c>
      <c r="N283" s="29">
        <f>M283/SUM($M$279:$M$283)</f>
        <v>0.17484378394461439</v>
      </c>
    </row>
    <row r="285" spans="1:14">
      <c r="H285" s="287" t="s">
        <v>111</v>
      </c>
      <c r="I285" s="288"/>
      <c r="J285" s="288"/>
      <c r="K285" s="288"/>
      <c r="L285" s="288"/>
      <c r="M285" s="288"/>
      <c r="N285" s="289"/>
    </row>
    <row r="286" spans="1:14">
      <c r="H286" s="28" t="s">
        <v>110</v>
      </c>
      <c r="I286" s="27"/>
      <c r="J286" s="26"/>
      <c r="K286" s="26"/>
      <c r="L286" s="26"/>
      <c r="M286" s="25">
        <v>626.44682400000011</v>
      </c>
      <c r="N286" s="23">
        <f>M286/$M$289</f>
        <v>0.17318723707557029</v>
      </c>
    </row>
    <row r="287" spans="1:14" ht="15" customHeight="1">
      <c r="H287" s="290" t="s">
        <v>109</v>
      </c>
      <c r="I287" s="291"/>
      <c r="J287" s="291"/>
      <c r="K287" s="291"/>
      <c r="L287" s="292"/>
      <c r="M287" s="24">
        <v>2153.9931299999998</v>
      </c>
      <c r="N287" s="23">
        <f>M287/$M$289</f>
        <v>0.5954920746225375</v>
      </c>
    </row>
    <row r="288" spans="1:14" ht="14.45" customHeight="1">
      <c r="H288" s="293" t="s">
        <v>108</v>
      </c>
      <c r="I288" s="294"/>
      <c r="J288" s="294"/>
      <c r="K288" s="294"/>
      <c r="L288" s="295"/>
      <c r="M288" s="24">
        <v>836.72511299999996</v>
      </c>
      <c r="N288" s="23">
        <f>M288/$M$289</f>
        <v>0.2313206883018922</v>
      </c>
    </row>
    <row r="289" spans="1:22" ht="14.45" customHeight="1">
      <c r="H289" s="296" t="s">
        <v>107</v>
      </c>
      <c r="I289" s="297"/>
      <c r="J289" s="297"/>
      <c r="K289" s="297"/>
      <c r="L289" s="298"/>
      <c r="M289" s="22">
        <f>SUM(M286:M288)</f>
        <v>3617.1650669999999</v>
      </c>
      <c r="N289" s="21"/>
    </row>
    <row r="290" spans="1:22" ht="14.45" customHeight="1"/>
    <row r="291" spans="1:22" ht="14.45" customHeight="1"/>
    <row r="293" spans="1:22" ht="15.75">
      <c r="A293" s="20" t="s">
        <v>106</v>
      </c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>
      <c r="A294" s="19"/>
      <c r="B294" s="19"/>
      <c r="C294" s="19"/>
      <c r="D294" s="19"/>
      <c r="E294" s="19"/>
      <c r="F294" s="19"/>
      <c r="G294" s="19"/>
      <c r="H294" s="7"/>
      <c r="I294" s="7"/>
      <c r="J294" s="9"/>
      <c r="P294" s="19"/>
      <c r="Q294" s="19"/>
      <c r="R294" s="19"/>
      <c r="S294" s="19"/>
      <c r="T294" s="19"/>
      <c r="U294" s="19"/>
      <c r="V294" s="19"/>
    </row>
    <row r="295" spans="1:22" ht="24" customHeight="1">
      <c r="A295" s="266" t="s">
        <v>105</v>
      </c>
      <c r="B295" s="267"/>
      <c r="C295" s="267"/>
      <c r="D295" s="267"/>
      <c r="E295" s="267"/>
      <c r="F295" s="268"/>
      <c r="J295" s="9"/>
    </row>
    <row r="296" spans="1:22" ht="19.899999999999999" customHeight="1">
      <c r="A296" s="281" t="s">
        <v>104</v>
      </c>
      <c r="B296" s="282"/>
      <c r="C296" s="282"/>
      <c r="D296" s="282"/>
      <c r="E296" s="283"/>
      <c r="F296" s="18">
        <v>452</v>
      </c>
      <c r="J296" s="9"/>
    </row>
    <row r="297" spans="1:22" ht="19.899999999999999" customHeight="1">
      <c r="A297" s="257" t="s">
        <v>103</v>
      </c>
      <c r="B297" s="258"/>
      <c r="C297" s="258"/>
      <c r="D297" s="258"/>
      <c r="E297" s="259"/>
      <c r="F297" s="17">
        <v>2</v>
      </c>
      <c r="J297" s="9"/>
    </row>
    <row r="298" spans="1:22" ht="19.899999999999999" customHeight="1">
      <c r="A298" s="257" t="s">
        <v>102</v>
      </c>
      <c r="B298" s="258"/>
      <c r="C298" s="258"/>
      <c r="D298" s="258"/>
      <c r="E298" s="259"/>
      <c r="F298" s="17">
        <v>2</v>
      </c>
      <c r="J298" s="9"/>
    </row>
    <row r="299" spans="1:22" ht="19.899999999999999" customHeight="1">
      <c r="A299" s="257" t="s">
        <v>101</v>
      </c>
      <c r="B299" s="258"/>
      <c r="C299" s="258"/>
      <c r="D299" s="258"/>
      <c r="E299" s="259"/>
      <c r="F299" s="17">
        <v>0</v>
      </c>
      <c r="J299" s="9"/>
    </row>
    <row r="300" spans="1:22" ht="19.899999999999999" customHeight="1">
      <c r="A300" s="257" t="s">
        <v>100</v>
      </c>
      <c r="B300" s="258"/>
      <c r="C300" s="258"/>
      <c r="D300" s="258"/>
      <c r="E300" s="259"/>
      <c r="F300" s="17">
        <v>0</v>
      </c>
      <c r="J300" s="9"/>
    </row>
    <row r="301" spans="1:22" ht="19.899999999999999" customHeight="1">
      <c r="A301" s="257" t="s">
        <v>99</v>
      </c>
      <c r="B301" s="258"/>
      <c r="C301" s="258"/>
      <c r="D301" s="258"/>
      <c r="E301" s="259"/>
      <c r="F301" s="17">
        <v>14</v>
      </c>
      <c r="J301" s="9"/>
    </row>
    <row r="302" spans="1:22" ht="19.899999999999999" customHeight="1">
      <c r="A302" s="257" t="s">
        <v>98</v>
      </c>
      <c r="B302" s="258"/>
      <c r="C302" s="258"/>
      <c r="D302" s="258"/>
      <c r="E302" s="259"/>
      <c r="F302" s="17">
        <v>59</v>
      </c>
      <c r="J302" s="9"/>
      <c r="L302" s="2"/>
    </row>
    <row r="303" spans="1:22" ht="19.899999999999999" customHeight="1">
      <c r="A303" s="257" t="s">
        <v>97</v>
      </c>
      <c r="B303" s="258"/>
      <c r="C303" s="258"/>
      <c r="D303" s="258"/>
      <c r="E303" s="259"/>
      <c r="F303" s="17">
        <v>69</v>
      </c>
      <c r="J303" s="9"/>
    </row>
    <row r="304" spans="1:22" ht="19.899999999999999" customHeight="1">
      <c r="A304" s="257" t="s">
        <v>96</v>
      </c>
      <c r="B304" s="258"/>
      <c r="C304" s="258"/>
      <c r="D304" s="258"/>
      <c r="E304" s="259"/>
      <c r="F304" s="17">
        <v>10</v>
      </c>
      <c r="J304" s="9"/>
    </row>
    <row r="305" spans="1:22" ht="19.899999999999999" customHeight="1">
      <c r="A305" s="257" t="s">
        <v>95</v>
      </c>
      <c r="B305" s="258"/>
      <c r="C305" s="258"/>
      <c r="D305" s="258"/>
      <c r="E305" s="259"/>
      <c r="F305" s="17">
        <v>21</v>
      </c>
      <c r="J305" s="9"/>
    </row>
    <row r="306" spans="1:22" ht="19.899999999999999" customHeight="1">
      <c r="A306" s="260" t="s">
        <v>94</v>
      </c>
      <c r="B306" s="261"/>
      <c r="C306" s="261"/>
      <c r="D306" s="261"/>
      <c r="E306" s="262"/>
      <c r="F306" s="17">
        <v>23</v>
      </c>
      <c r="J306" s="9"/>
    </row>
    <row r="307" spans="1:22" ht="19.899999999999999" customHeight="1">
      <c r="A307" s="260" t="s">
        <v>93</v>
      </c>
      <c r="B307" s="261"/>
      <c r="C307" s="261"/>
      <c r="D307" s="261"/>
      <c r="E307" s="262"/>
      <c r="F307" s="17">
        <v>23</v>
      </c>
      <c r="J307" s="9"/>
    </row>
    <row r="308" spans="1:22" ht="19.899999999999999" customHeight="1">
      <c r="A308" s="257" t="s">
        <v>92</v>
      </c>
      <c r="B308" s="258"/>
      <c r="C308" s="258"/>
      <c r="D308" s="258"/>
      <c r="E308" s="259"/>
      <c r="F308" s="17">
        <v>29</v>
      </c>
      <c r="J308" s="9"/>
    </row>
    <row r="309" spans="1:22" ht="19.899999999999999" customHeight="1">
      <c r="A309" s="257" t="s">
        <v>91</v>
      </c>
      <c r="B309" s="258"/>
      <c r="C309" s="258"/>
      <c r="D309" s="258"/>
      <c r="E309" s="259"/>
      <c r="F309" s="17">
        <v>105</v>
      </c>
      <c r="J309" s="9"/>
    </row>
    <row r="310" spans="1:22" ht="19.899999999999999" customHeight="1">
      <c r="A310" s="257" t="s">
        <v>90</v>
      </c>
      <c r="B310" s="258"/>
      <c r="C310" s="258"/>
      <c r="D310" s="258"/>
      <c r="E310" s="259"/>
      <c r="F310" s="17">
        <v>62</v>
      </c>
      <c r="J310" s="9"/>
    </row>
    <row r="311" spans="1:22" ht="19.899999999999999" customHeight="1">
      <c r="A311" s="257" t="s">
        <v>89</v>
      </c>
      <c r="B311" s="258"/>
      <c r="C311" s="258"/>
      <c r="D311" s="258"/>
      <c r="E311" s="259"/>
      <c r="F311" s="17">
        <v>33</v>
      </c>
      <c r="J311" s="9"/>
    </row>
    <row r="312" spans="1:22">
      <c r="J312" s="9"/>
    </row>
    <row r="313" spans="1:22">
      <c r="A313" s="266" t="s">
        <v>88</v>
      </c>
      <c r="B313" s="267"/>
      <c r="C313" s="267"/>
      <c r="D313" s="267"/>
      <c r="E313" s="267"/>
      <c r="F313" s="267"/>
      <c r="G313" s="268"/>
      <c r="J313" s="9"/>
    </row>
    <row r="314" spans="1:22" ht="14.45" customHeight="1">
      <c r="A314" s="269" t="s">
        <v>87</v>
      </c>
      <c r="B314" s="270"/>
      <c r="C314" s="270"/>
      <c r="D314" s="270"/>
      <c r="E314" s="271"/>
      <c r="F314" s="16">
        <v>452</v>
      </c>
      <c r="G314" s="15"/>
      <c r="J314" s="9"/>
    </row>
    <row r="315" spans="1:22" ht="14.45" customHeight="1">
      <c r="A315" s="272" t="s">
        <v>86</v>
      </c>
      <c r="B315" s="273"/>
      <c r="C315" s="273"/>
      <c r="D315" s="273"/>
      <c r="E315" s="274"/>
      <c r="F315" s="14">
        <v>322</v>
      </c>
      <c r="G315" s="13">
        <f>F315/$F$314</f>
        <v>0.71238938053097345</v>
      </c>
      <c r="J315" s="9"/>
    </row>
    <row r="316" spans="1:22" ht="14.45" customHeight="1">
      <c r="A316" s="272" t="s">
        <v>85</v>
      </c>
      <c r="B316" s="273"/>
      <c r="C316" s="273"/>
      <c r="D316" s="273"/>
      <c r="E316" s="274"/>
      <c r="F316" s="14">
        <v>127</v>
      </c>
      <c r="G316" s="13">
        <f>F316/$F$314</f>
        <v>0.28097345132743362</v>
      </c>
      <c r="J316" s="9"/>
    </row>
    <row r="317" spans="1:22" ht="14.45" customHeight="1">
      <c r="A317" s="275" t="s">
        <v>84</v>
      </c>
      <c r="B317" s="276"/>
      <c r="C317" s="276"/>
      <c r="D317" s="276"/>
      <c r="E317" s="277"/>
      <c r="F317" s="12">
        <v>3</v>
      </c>
      <c r="G317" s="11">
        <f>F317/$F$314</f>
        <v>6.6371681415929203E-3</v>
      </c>
      <c r="J317" s="9"/>
    </row>
    <row r="318" spans="1:22">
      <c r="J318" s="9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J320" s="9"/>
    </row>
    <row r="321" spans="1:17">
      <c r="A321" s="278" t="s">
        <v>82</v>
      </c>
      <c r="B321" s="279"/>
      <c r="D321" s="278" t="s">
        <v>81</v>
      </c>
      <c r="E321" s="280"/>
      <c r="F321" s="280"/>
      <c r="G321" s="280"/>
      <c r="H321" s="280"/>
      <c r="I321" s="279"/>
      <c r="K321" s="263" t="s">
        <v>80</v>
      </c>
      <c r="L321" s="264"/>
      <c r="M321" s="264"/>
      <c r="N321" s="264"/>
      <c r="O321" s="264"/>
      <c r="P321" s="264"/>
      <c r="Q321" s="265"/>
    </row>
    <row r="322" spans="1:17" ht="13.15" customHeight="1">
      <c r="A322" s="6" t="s">
        <v>79</v>
      </c>
      <c r="B322" s="4">
        <v>0</v>
      </c>
      <c r="D322" s="255" t="s">
        <v>78</v>
      </c>
      <c r="E322" s="255"/>
      <c r="F322" s="255"/>
      <c r="G322" s="255"/>
      <c r="H322" s="255"/>
      <c r="I322" s="5">
        <v>8</v>
      </c>
      <c r="K322" s="249" t="s">
        <v>77</v>
      </c>
      <c r="L322" s="250"/>
      <c r="M322" s="250"/>
      <c r="N322" s="250"/>
      <c r="O322" s="250"/>
      <c r="P322" s="251"/>
      <c r="Q322" s="4">
        <v>0</v>
      </c>
    </row>
    <row r="323" spans="1:17" ht="13.15" customHeight="1">
      <c r="A323" s="6" t="s">
        <v>76</v>
      </c>
      <c r="B323" s="4">
        <v>1</v>
      </c>
      <c r="D323" s="253" t="s">
        <v>75</v>
      </c>
      <c r="E323" s="253"/>
      <c r="F323" s="253"/>
      <c r="G323" s="253"/>
      <c r="H323" s="253"/>
      <c r="I323" s="5">
        <v>0</v>
      </c>
      <c r="K323" s="249" t="s">
        <v>74</v>
      </c>
      <c r="L323" s="250"/>
      <c r="M323" s="250"/>
      <c r="N323" s="250"/>
      <c r="O323" s="250"/>
      <c r="P323" s="251"/>
      <c r="Q323" s="4">
        <v>0</v>
      </c>
    </row>
    <row r="324" spans="1:17" ht="13.15" customHeight="1">
      <c r="A324" s="6" t="s">
        <v>73</v>
      </c>
      <c r="B324" s="4">
        <v>0</v>
      </c>
      <c r="C324" s="8"/>
      <c r="D324" s="253" t="s">
        <v>72</v>
      </c>
      <c r="E324" s="253"/>
      <c r="F324" s="253"/>
      <c r="G324" s="253"/>
      <c r="H324" s="253"/>
      <c r="I324" s="5">
        <v>0</v>
      </c>
      <c r="K324" s="249" t="s">
        <v>71</v>
      </c>
      <c r="L324" s="250"/>
      <c r="M324" s="250"/>
      <c r="N324" s="250"/>
      <c r="O324" s="250"/>
      <c r="P324" s="251"/>
      <c r="Q324" s="4">
        <v>0</v>
      </c>
    </row>
    <row r="325" spans="1:17" ht="13.15" customHeight="1">
      <c r="A325" s="6" t="s">
        <v>70</v>
      </c>
      <c r="B325" s="4">
        <v>1</v>
      </c>
      <c r="C325" s="7"/>
      <c r="D325" s="256" t="s">
        <v>69</v>
      </c>
      <c r="E325" s="256"/>
      <c r="F325" s="256"/>
      <c r="G325" s="256"/>
      <c r="H325" s="256"/>
      <c r="I325" s="5">
        <v>1</v>
      </c>
      <c r="K325" s="249" t="s">
        <v>68</v>
      </c>
      <c r="L325" s="250"/>
      <c r="M325" s="250"/>
      <c r="N325" s="250"/>
      <c r="O325" s="250"/>
      <c r="P325" s="251"/>
      <c r="Q325" s="4">
        <v>0</v>
      </c>
    </row>
    <row r="326" spans="1:17" ht="13.15" customHeight="1">
      <c r="A326" s="6" t="s">
        <v>67</v>
      </c>
      <c r="B326" s="4">
        <v>6</v>
      </c>
      <c r="C326" s="7"/>
      <c r="D326" s="254" t="s">
        <v>66</v>
      </c>
      <c r="E326" s="254"/>
      <c r="F326" s="254"/>
      <c r="G326" s="254"/>
      <c r="H326" s="254"/>
      <c r="I326" s="5">
        <v>0</v>
      </c>
      <c r="K326" s="249" t="s">
        <v>65</v>
      </c>
      <c r="L326" s="250"/>
      <c r="M326" s="250"/>
      <c r="N326" s="250"/>
      <c r="O326" s="250"/>
      <c r="P326" s="251"/>
      <c r="Q326" s="4">
        <v>0</v>
      </c>
    </row>
    <row r="327" spans="1:17" ht="13.15" customHeight="1">
      <c r="A327" s="6" t="s">
        <v>64</v>
      </c>
      <c r="B327" s="4">
        <v>2</v>
      </c>
      <c r="D327" s="254" t="s">
        <v>63</v>
      </c>
      <c r="E327" s="254"/>
      <c r="F327" s="254"/>
      <c r="G327" s="254"/>
      <c r="H327" s="254"/>
      <c r="I327" s="5">
        <v>8</v>
      </c>
      <c r="K327" s="249" t="s">
        <v>62</v>
      </c>
      <c r="L327" s="250"/>
      <c r="M327" s="250"/>
      <c r="N327" s="250"/>
      <c r="O327" s="250"/>
      <c r="P327" s="251"/>
      <c r="Q327" s="4">
        <v>0</v>
      </c>
    </row>
    <row r="328" spans="1:17" ht="13.15" customHeight="1">
      <c r="A328" s="6" t="s">
        <v>61</v>
      </c>
      <c r="B328" s="4">
        <v>2</v>
      </c>
      <c r="D328" s="253" t="s">
        <v>60</v>
      </c>
      <c r="E328" s="253"/>
      <c r="F328" s="253"/>
      <c r="G328" s="253"/>
      <c r="H328" s="253"/>
      <c r="I328" s="5">
        <v>0</v>
      </c>
      <c r="K328" s="249" t="s">
        <v>59</v>
      </c>
      <c r="L328" s="250"/>
      <c r="M328" s="250"/>
      <c r="N328" s="250"/>
      <c r="O328" s="250"/>
      <c r="P328" s="251"/>
      <c r="Q328" s="4">
        <v>0</v>
      </c>
    </row>
    <row r="329" spans="1:17" ht="13.15" customHeight="1">
      <c r="A329" s="6" t="s">
        <v>58</v>
      </c>
      <c r="B329" s="4">
        <v>0</v>
      </c>
      <c r="D329" s="253" t="s">
        <v>57</v>
      </c>
      <c r="E329" s="253"/>
      <c r="F329" s="253"/>
      <c r="G329" s="253"/>
      <c r="H329" s="253"/>
      <c r="I329" s="5">
        <v>0</v>
      </c>
      <c r="K329" s="249" t="s">
        <v>56</v>
      </c>
      <c r="L329" s="250"/>
      <c r="M329" s="250"/>
      <c r="N329" s="250"/>
      <c r="O329" s="250"/>
      <c r="P329" s="251"/>
      <c r="Q329" s="4">
        <v>0</v>
      </c>
    </row>
    <row r="330" spans="1:17" ht="13.15" customHeight="1">
      <c r="A330" s="6" t="s">
        <v>55</v>
      </c>
      <c r="B330" s="4">
        <v>0</v>
      </c>
      <c r="D330" s="253" t="s">
        <v>54</v>
      </c>
      <c r="E330" s="253"/>
      <c r="F330" s="253"/>
      <c r="G330" s="253"/>
      <c r="H330" s="253"/>
      <c r="I330" s="5">
        <v>0</v>
      </c>
      <c r="K330" s="249" t="s">
        <v>53</v>
      </c>
      <c r="L330" s="250"/>
      <c r="M330" s="250"/>
      <c r="N330" s="250"/>
      <c r="O330" s="250"/>
      <c r="P330" s="251"/>
      <c r="Q330" s="4">
        <v>0</v>
      </c>
    </row>
    <row r="331" spans="1:17" ht="13.15" customHeight="1">
      <c r="A331" s="6" t="s">
        <v>52</v>
      </c>
      <c r="B331" s="4">
        <v>1</v>
      </c>
      <c r="D331" s="253" t="s">
        <v>51</v>
      </c>
      <c r="E331" s="253"/>
      <c r="F331" s="253"/>
      <c r="G331" s="253"/>
      <c r="H331" s="253"/>
      <c r="I331" s="5">
        <v>1</v>
      </c>
      <c r="K331" s="249" t="s">
        <v>50</v>
      </c>
      <c r="L331" s="250"/>
      <c r="M331" s="250"/>
      <c r="N331" s="250"/>
      <c r="O331" s="250"/>
      <c r="P331" s="251"/>
      <c r="Q331" s="4">
        <v>0</v>
      </c>
    </row>
    <row r="332" spans="1:17" ht="13.15" customHeight="1">
      <c r="A332" s="6" t="s">
        <v>49</v>
      </c>
      <c r="B332" s="4">
        <v>2</v>
      </c>
      <c r="D332" s="253" t="s">
        <v>48</v>
      </c>
      <c r="E332" s="253"/>
      <c r="F332" s="253"/>
      <c r="G332" s="253"/>
      <c r="H332" s="253"/>
      <c r="I332" s="5">
        <v>0</v>
      </c>
      <c r="K332" s="249" t="s">
        <v>47</v>
      </c>
      <c r="L332" s="250"/>
      <c r="M332" s="250"/>
      <c r="N332" s="250"/>
      <c r="O332" s="250"/>
      <c r="P332" s="251"/>
      <c r="Q332" s="4">
        <v>0</v>
      </c>
    </row>
    <row r="333" spans="1:17" ht="13.15" customHeight="1">
      <c r="A333" s="6" t="s">
        <v>46</v>
      </c>
      <c r="B333" s="4">
        <v>0</v>
      </c>
      <c r="D333" s="253" t="s">
        <v>45</v>
      </c>
      <c r="E333" s="253"/>
      <c r="F333" s="253"/>
      <c r="G333" s="253"/>
      <c r="H333" s="253"/>
      <c r="I333" s="5">
        <v>0</v>
      </c>
      <c r="K333" s="249" t="s">
        <v>44</v>
      </c>
      <c r="L333" s="250"/>
      <c r="M333" s="250"/>
      <c r="N333" s="250"/>
      <c r="O333" s="250"/>
      <c r="P333" s="251"/>
      <c r="Q333" s="4">
        <v>0</v>
      </c>
    </row>
    <row r="334" spans="1:17" ht="13.15" customHeight="1">
      <c r="A334" s="6" t="s">
        <v>43</v>
      </c>
      <c r="B334" s="4">
        <v>0</v>
      </c>
      <c r="D334" s="253" t="s">
        <v>42</v>
      </c>
      <c r="E334" s="253"/>
      <c r="F334" s="253"/>
      <c r="G334" s="253"/>
      <c r="H334" s="253"/>
      <c r="I334" s="5">
        <v>0</v>
      </c>
      <c r="K334" s="249" t="s">
        <v>41</v>
      </c>
      <c r="L334" s="250"/>
      <c r="M334" s="250"/>
      <c r="N334" s="250"/>
      <c r="O334" s="250"/>
      <c r="P334" s="251"/>
      <c r="Q334" s="4">
        <v>0</v>
      </c>
    </row>
    <row r="335" spans="1:17" ht="13.15" customHeight="1">
      <c r="A335" s="6" t="s">
        <v>40</v>
      </c>
      <c r="B335" s="4">
        <v>1</v>
      </c>
      <c r="D335" s="253" t="s">
        <v>39</v>
      </c>
      <c r="E335" s="253"/>
      <c r="F335" s="253"/>
      <c r="G335" s="253"/>
      <c r="H335" s="253"/>
      <c r="I335" s="5">
        <v>3</v>
      </c>
      <c r="K335" s="249" t="s">
        <v>38</v>
      </c>
      <c r="L335" s="250"/>
      <c r="M335" s="250"/>
      <c r="N335" s="250"/>
      <c r="O335" s="250"/>
      <c r="P335" s="251"/>
      <c r="Q335" s="4">
        <v>6</v>
      </c>
    </row>
    <row r="336" spans="1:17" ht="13.15" customHeight="1">
      <c r="A336" s="6" t="s">
        <v>37</v>
      </c>
      <c r="B336" s="4">
        <v>0</v>
      </c>
      <c r="D336" s="253" t="s">
        <v>36</v>
      </c>
      <c r="E336" s="253"/>
      <c r="F336" s="253"/>
      <c r="G336" s="253"/>
      <c r="H336" s="253"/>
      <c r="I336" s="5">
        <v>0</v>
      </c>
      <c r="K336" s="249" t="s">
        <v>35</v>
      </c>
      <c r="L336" s="250"/>
      <c r="M336" s="250"/>
      <c r="N336" s="250"/>
      <c r="O336" s="250"/>
      <c r="P336" s="251"/>
      <c r="Q336" s="4">
        <v>0</v>
      </c>
    </row>
    <row r="337" spans="1:17" ht="13.15" customHeight="1">
      <c r="A337" s="6" t="s">
        <v>34</v>
      </c>
      <c r="B337" s="4">
        <v>3</v>
      </c>
      <c r="D337" s="253" t="s">
        <v>33</v>
      </c>
      <c r="E337" s="253"/>
      <c r="F337" s="253"/>
      <c r="G337" s="253"/>
      <c r="H337" s="253"/>
      <c r="I337" s="5">
        <v>8</v>
      </c>
      <c r="K337" s="249" t="s">
        <v>32</v>
      </c>
      <c r="L337" s="250"/>
      <c r="M337" s="250"/>
      <c r="N337" s="250"/>
      <c r="O337" s="250"/>
      <c r="P337" s="251"/>
      <c r="Q337" s="4">
        <v>0</v>
      </c>
    </row>
    <row r="338" spans="1:17" ht="13.15" customHeight="1">
      <c r="A338" s="6" t="s">
        <v>31</v>
      </c>
      <c r="B338" s="4">
        <v>0</v>
      </c>
      <c r="D338" s="253" t="s">
        <v>30</v>
      </c>
      <c r="E338" s="253"/>
      <c r="F338" s="253"/>
      <c r="G338" s="253"/>
      <c r="H338" s="253"/>
      <c r="I338" s="5">
        <v>4</v>
      </c>
      <c r="K338" s="249" t="s">
        <v>29</v>
      </c>
      <c r="L338" s="250"/>
      <c r="M338" s="250"/>
      <c r="N338" s="250"/>
      <c r="O338" s="250"/>
      <c r="P338" s="251"/>
      <c r="Q338" s="4">
        <v>0</v>
      </c>
    </row>
    <row r="339" spans="1:17" ht="13.15" customHeight="1">
      <c r="A339" s="6" t="s">
        <v>28</v>
      </c>
      <c r="B339" s="4">
        <v>0</v>
      </c>
      <c r="D339" s="253" t="s">
        <v>27</v>
      </c>
      <c r="E339" s="253"/>
      <c r="F339" s="253"/>
      <c r="G339" s="253"/>
      <c r="H339" s="253"/>
      <c r="I339" s="5">
        <v>4</v>
      </c>
      <c r="K339" s="248" t="s">
        <v>26</v>
      </c>
      <c r="L339" s="248"/>
      <c r="M339" s="248"/>
      <c r="N339" s="248"/>
      <c r="O339" s="248"/>
      <c r="P339" s="248"/>
      <c r="Q339" s="4">
        <v>0</v>
      </c>
    </row>
    <row r="340" spans="1:17" ht="13.15" customHeight="1">
      <c r="A340" s="6" t="s">
        <v>25</v>
      </c>
      <c r="B340" s="4">
        <v>1</v>
      </c>
      <c r="D340" s="253" t="s">
        <v>24</v>
      </c>
      <c r="E340" s="253"/>
      <c r="F340" s="253"/>
      <c r="G340" s="253"/>
      <c r="H340" s="253"/>
      <c r="I340" s="5">
        <v>0</v>
      </c>
      <c r="K340" s="248" t="s">
        <v>23</v>
      </c>
      <c r="L340" s="248"/>
      <c r="M340" s="248"/>
      <c r="N340" s="248"/>
      <c r="O340" s="248"/>
      <c r="P340" s="248"/>
      <c r="Q340" s="4">
        <v>6</v>
      </c>
    </row>
    <row r="341" spans="1:17" ht="13.15" customHeight="1">
      <c r="A341" s="6" t="s">
        <v>22</v>
      </c>
      <c r="B341" s="4">
        <v>0</v>
      </c>
      <c r="D341" s="253" t="s">
        <v>21</v>
      </c>
      <c r="E341" s="253"/>
      <c r="F341" s="253"/>
      <c r="G341" s="253"/>
      <c r="H341" s="253"/>
      <c r="I341" s="5">
        <v>0</v>
      </c>
      <c r="K341" s="249" t="s">
        <v>20</v>
      </c>
      <c r="L341" s="250"/>
      <c r="M341" s="250"/>
      <c r="N341" s="250"/>
      <c r="O341" s="250"/>
      <c r="P341" s="251"/>
      <c r="Q341" s="4">
        <v>0</v>
      </c>
    </row>
    <row r="342" spans="1:17" ht="13.15" customHeight="1">
      <c r="A342" s="6" t="s">
        <v>19</v>
      </c>
      <c r="B342" s="4">
        <v>0</v>
      </c>
      <c r="D342" s="253" t="s">
        <v>18</v>
      </c>
      <c r="E342" s="253"/>
      <c r="F342" s="253"/>
      <c r="G342" s="253"/>
      <c r="H342" s="253"/>
      <c r="I342" s="5">
        <v>0</v>
      </c>
      <c r="K342" s="249" t="s">
        <v>17</v>
      </c>
      <c r="L342" s="250"/>
      <c r="M342" s="250"/>
      <c r="N342" s="250"/>
      <c r="O342" s="250"/>
      <c r="P342" s="251"/>
      <c r="Q342" s="4">
        <v>2</v>
      </c>
    </row>
    <row r="343" spans="1:17" ht="13.15" customHeight="1">
      <c r="A343" s="6" t="s">
        <v>16</v>
      </c>
      <c r="B343" s="4">
        <v>1</v>
      </c>
      <c r="D343" s="253" t="s">
        <v>15</v>
      </c>
      <c r="E343" s="253"/>
      <c r="F343" s="253"/>
      <c r="G343" s="253"/>
      <c r="H343" s="253"/>
      <c r="I343" s="5">
        <v>0</v>
      </c>
      <c r="K343" s="249" t="s">
        <v>14</v>
      </c>
      <c r="L343" s="250"/>
      <c r="M343" s="250"/>
      <c r="N343" s="250"/>
      <c r="O343" s="250"/>
      <c r="P343" s="251"/>
      <c r="Q343" s="4">
        <v>2</v>
      </c>
    </row>
    <row r="344" spans="1:17" ht="13.15" customHeight="1">
      <c r="A344" s="6" t="s">
        <v>13</v>
      </c>
      <c r="B344" s="4">
        <v>0</v>
      </c>
      <c r="D344" s="253" t="s">
        <v>12</v>
      </c>
      <c r="E344" s="253"/>
      <c r="F344" s="253"/>
      <c r="G344" s="253"/>
      <c r="H344" s="253"/>
      <c r="I344" s="5">
        <v>0</v>
      </c>
      <c r="K344" s="249" t="s">
        <v>11</v>
      </c>
      <c r="L344" s="250"/>
      <c r="M344" s="250"/>
      <c r="N344" s="250"/>
      <c r="O344" s="250"/>
      <c r="P344" s="251"/>
      <c r="Q344" s="4">
        <v>12</v>
      </c>
    </row>
    <row r="345" spans="1:17" ht="13.15" customHeight="1">
      <c r="K345" s="249" t="s">
        <v>10</v>
      </c>
      <c r="L345" s="250"/>
      <c r="M345" s="250"/>
      <c r="N345" s="250"/>
      <c r="O345" s="250"/>
      <c r="P345" s="251"/>
      <c r="Q345" s="4">
        <v>24</v>
      </c>
    </row>
    <row r="346" spans="1:17" ht="13.15" customHeight="1">
      <c r="K346" s="249" t="s">
        <v>9</v>
      </c>
      <c r="L346" s="250"/>
      <c r="M346" s="250"/>
      <c r="N346" s="250"/>
      <c r="O346" s="250"/>
      <c r="P346" s="251"/>
      <c r="Q346" s="4">
        <v>8</v>
      </c>
    </row>
    <row r="347" spans="1:17" ht="13.15" customHeight="1">
      <c r="K347" s="249" t="s">
        <v>8</v>
      </c>
      <c r="L347" s="250"/>
      <c r="M347" s="250"/>
      <c r="N347" s="250"/>
      <c r="O347" s="250"/>
      <c r="P347" s="251"/>
      <c r="Q347" s="4">
        <v>7</v>
      </c>
    </row>
    <row r="348" spans="1:17" ht="13.15" customHeight="1">
      <c r="K348" s="249" t="s">
        <v>7</v>
      </c>
      <c r="L348" s="250"/>
      <c r="M348" s="250"/>
      <c r="N348" s="250"/>
      <c r="O348" s="250"/>
      <c r="P348" s="251"/>
      <c r="Q348" s="4">
        <v>12</v>
      </c>
    </row>
    <row r="349" spans="1:17" ht="13.15" customHeight="1">
      <c r="K349" s="249" t="s">
        <v>6</v>
      </c>
      <c r="L349" s="250"/>
      <c r="M349" s="250"/>
      <c r="N349" s="250"/>
      <c r="O349" s="250"/>
      <c r="P349" s="251"/>
      <c r="Q349" s="4">
        <v>2</v>
      </c>
    </row>
    <row r="350" spans="1:17" ht="13.15" customHeight="1">
      <c r="K350" s="249" t="s">
        <v>5</v>
      </c>
      <c r="L350" s="250"/>
      <c r="M350" s="250"/>
      <c r="N350" s="250"/>
      <c r="O350" s="250"/>
      <c r="P350" s="251"/>
      <c r="Q350" s="4">
        <v>11</v>
      </c>
    </row>
    <row r="351" spans="1:17" ht="13.15" customHeight="1">
      <c r="K351" s="252" t="s">
        <v>4</v>
      </c>
      <c r="L351" s="252"/>
      <c r="M351" s="252"/>
      <c r="N351" s="252"/>
      <c r="O351" s="252"/>
      <c r="P351" s="252"/>
      <c r="Q351" s="4">
        <v>0</v>
      </c>
    </row>
    <row r="352" spans="1:17" ht="13.15" customHeight="1">
      <c r="K352" s="248" t="s">
        <v>3</v>
      </c>
      <c r="L352" s="248"/>
      <c r="M352" s="248"/>
      <c r="N352" s="248"/>
      <c r="O352" s="248"/>
      <c r="P352" s="248"/>
      <c r="Q352" s="4">
        <v>7</v>
      </c>
    </row>
    <row r="353" spans="4:22" ht="13.15" customHeight="1">
      <c r="K353" s="248" t="s">
        <v>2</v>
      </c>
      <c r="L353" s="248"/>
      <c r="M353" s="248"/>
      <c r="N353" s="248"/>
      <c r="O353" s="248"/>
      <c r="P353" s="248"/>
      <c r="Q353" s="4">
        <v>12</v>
      </c>
    </row>
    <row r="354" spans="4:22" ht="13.15" customHeight="1">
      <c r="K354" s="248" t="s">
        <v>1</v>
      </c>
      <c r="L354" s="248"/>
      <c r="M354" s="248"/>
      <c r="N354" s="248"/>
      <c r="O354" s="248"/>
      <c r="P354" s="248"/>
      <c r="Q354" s="4">
        <v>11</v>
      </c>
    </row>
    <row r="355" spans="4:22" ht="13.15" customHeight="1">
      <c r="K355" s="248" t="s">
        <v>0</v>
      </c>
      <c r="L355" s="248"/>
      <c r="M355" s="248"/>
      <c r="N355" s="248"/>
      <c r="O355" s="248"/>
      <c r="P355" s="248"/>
      <c r="Q355" s="4">
        <v>2</v>
      </c>
    </row>
    <row r="359" spans="4:22">
      <c r="R359" s="3"/>
      <c r="S359" s="3"/>
      <c r="T359" s="3"/>
      <c r="U359" s="3"/>
      <c r="V359" s="3"/>
    </row>
    <row r="360" spans="4:22">
      <c r="D360" s="3"/>
      <c r="E360" s="3"/>
      <c r="F360" s="3"/>
      <c r="G360" s="3"/>
      <c r="H360" s="3"/>
      <c r="I360" s="3"/>
    </row>
  </sheetData>
  <mergeCells count="195">
    <mergeCell ref="U8:V8"/>
    <mergeCell ref="B101:C101"/>
    <mergeCell ref="D101:E101"/>
    <mergeCell ref="B102:C102"/>
    <mergeCell ref="D102:E102"/>
    <mergeCell ref="B103:C103"/>
    <mergeCell ref="D103:E103"/>
    <mergeCell ref="A113:A114"/>
    <mergeCell ref="B42:C42"/>
    <mergeCell ref="D42:E42"/>
    <mergeCell ref="B51:C51"/>
    <mergeCell ref="D51:E51"/>
    <mergeCell ref="A67:V67"/>
    <mergeCell ref="B69:C69"/>
    <mergeCell ref="D69:E69"/>
    <mergeCell ref="N4:P4"/>
    <mergeCell ref="B9:C9"/>
    <mergeCell ref="K9:L9"/>
    <mergeCell ref="N9:P9"/>
    <mergeCell ref="S9:T9"/>
    <mergeCell ref="B6:C6"/>
    <mergeCell ref="K6:L6"/>
    <mergeCell ref="B4:C4"/>
    <mergeCell ref="K4:L4"/>
    <mergeCell ref="Q4:R4"/>
    <mergeCell ref="F42:G42"/>
    <mergeCell ref="S4:T4"/>
    <mergeCell ref="U4:V4"/>
    <mergeCell ref="R5:S5"/>
    <mergeCell ref="T5:U5"/>
    <mergeCell ref="B10:C10"/>
    <mergeCell ref="K10:L10"/>
    <mergeCell ref="U10:V10"/>
    <mergeCell ref="U6:V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B100:C100"/>
    <mergeCell ref="D100:E100"/>
    <mergeCell ref="G72:H72"/>
    <mergeCell ref="G73:H73"/>
    <mergeCell ref="G75:I75"/>
    <mergeCell ref="G76:H76"/>
    <mergeCell ref="G77:H77"/>
    <mergeCell ref="G78:H78"/>
    <mergeCell ref="F51:G51"/>
    <mergeCell ref="G79:H79"/>
    <mergeCell ref="A98:A99"/>
    <mergeCell ref="B98:C99"/>
    <mergeCell ref="D98:E99"/>
    <mergeCell ref="F98:F99"/>
    <mergeCell ref="G69:I69"/>
    <mergeCell ref="G70:H70"/>
    <mergeCell ref="G71:H71"/>
    <mergeCell ref="D144:D145"/>
    <mergeCell ref="B104:C104"/>
    <mergeCell ref="D104:E104"/>
    <mergeCell ref="B105:C105"/>
    <mergeCell ref="D105:E105"/>
    <mergeCell ref="B106:C106"/>
    <mergeCell ref="D106:E106"/>
    <mergeCell ref="F154:G155"/>
    <mergeCell ref="H154:H155"/>
    <mergeCell ref="B113:B114"/>
    <mergeCell ref="C113:C114"/>
    <mergeCell ref="D113:D114"/>
    <mergeCell ref="A132:C132"/>
    <mergeCell ref="A144:A145"/>
    <mergeCell ref="B144:B145"/>
    <mergeCell ref="C144:C145"/>
    <mergeCell ref="E113:E114"/>
    <mergeCell ref="F113:F114"/>
    <mergeCell ref="G113:G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233:C233"/>
    <mergeCell ref="A214:B214"/>
    <mergeCell ref="A215:B215"/>
    <mergeCell ref="A222:F222"/>
    <mergeCell ref="A223:E223"/>
    <mergeCell ref="A224:E224"/>
    <mergeCell ref="A239:C239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K321:Q321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21:B321"/>
    <mergeCell ref="D321:I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7B128CC-B284-43E5-B109-F82DC8C8EF39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Aiguerelles</vt:lpstr>
      <vt:lpstr>Aiguerelles!Impression_des_titres</vt:lpstr>
      <vt:lpstr>Aiguerelles!Zone_d_impression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2014-06-04T07:42:39Z</dcterms:created>
  <dcterms:modified xsi:type="dcterms:W3CDTF">2014-06-16T14:32:39Z</dcterms:modified>
</cp:coreProperties>
</file>