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Aiguelongue1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Aiguelongue1!$1:$2</definedName>
    <definedName name="Libellé" localSheetId="0">[2]IRIS!$M$5:$CV$5</definedName>
    <definedName name="Libellé">[3]IRIS!$M$5:$CV$5</definedName>
    <definedName name="Quartiers">[1]IRIS!$H$7:$H$94</definedName>
    <definedName name="Z_DF8AAFC6_0298_443A_9F9E_F19038CE2432_.wvu.PrintArea" localSheetId="0" hidden="1">Aiguelongue1!$A$1:$V$357</definedName>
    <definedName name="Z_DF8AAFC6_0298_443A_9F9E_F19038CE2432_.wvu.PrintTitles" localSheetId="0" hidden="1">Aiguelongue1!$1:$2</definedName>
    <definedName name="_xlnm.Print_Area" localSheetId="0">Aiguelongue1!$A$1:$V$357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F49" s="1"/>
  <c r="D49"/>
  <c r="C52"/>
  <c r="E52"/>
  <c r="F52"/>
  <c r="G52"/>
  <c r="C53"/>
  <c r="E53"/>
  <c r="F53"/>
  <c r="G53"/>
  <c r="C54"/>
  <c r="E54"/>
  <c r="F54"/>
  <c r="G54"/>
  <c r="C55"/>
  <c r="E55"/>
  <c r="F55"/>
  <c r="G55"/>
  <c r="C56"/>
  <c r="E56"/>
  <c r="F56"/>
  <c r="G56"/>
  <c r="C57"/>
  <c r="E57"/>
  <c r="F57"/>
  <c r="G57"/>
  <c r="C58"/>
  <c r="E58"/>
  <c r="F58"/>
  <c r="G58"/>
  <c r="C59"/>
  <c r="E59"/>
  <c r="F59"/>
  <c r="G59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E149" s="1"/>
  <c r="C174"/>
  <c r="D212"/>
  <c r="E212"/>
  <c r="L234"/>
  <c r="B10" s="1"/>
  <c r="L235"/>
  <c r="K10" s="1"/>
  <c r="B236"/>
  <c r="C234" s="1"/>
  <c r="L236"/>
  <c r="U10" s="1"/>
  <c r="C240"/>
  <c r="C242"/>
  <c r="C244"/>
  <c r="B245"/>
  <c r="C241" s="1"/>
  <c r="B255"/>
  <c r="C253" s="1"/>
  <c r="E265"/>
  <c r="E266"/>
  <c r="N279"/>
  <c r="N280"/>
  <c r="N281"/>
  <c r="N282"/>
  <c r="N283"/>
  <c r="N286"/>
  <c r="N288"/>
  <c r="M289"/>
  <c r="N287" s="1"/>
  <c r="G315"/>
  <c r="G316"/>
  <c r="G317"/>
  <c r="C251" l="1"/>
  <c r="U8"/>
  <c r="C254"/>
  <c r="C252"/>
  <c r="C243"/>
  <c r="M236"/>
  <c r="C235"/>
</calcChain>
</file>

<file path=xl/sharedStrings.xml><?xml version="1.0" encoding="utf-8"?>
<sst xmlns="http://schemas.openxmlformats.org/spreadsheetml/2006/main" count="303" uniqueCount="273">
  <si>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</si>
  <si>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</si>
  <si>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</si>
  <si>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</si>
  <si>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</si>
  <si>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</si>
  <si>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</si>
  <si>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</si>
  <si>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</si>
  <si>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</si>
  <si>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</si>
  <si>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</si>
  <si>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</si>
  <si>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</si>
  <si>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</si>
  <si>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</si>
  <si>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</si>
  <si>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</si>
  <si>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</si>
  <si>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</si>
  <si>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</si>
  <si>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</si>
  <si>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</si>
  <si>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</si>
  <si>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</si>
  <si>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</si>
  <si>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</si>
  <si>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</si>
  <si>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</si>
  <si>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</si>
  <si>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</si>
  <si>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</si>
  <si>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</si>
  <si>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</si>
  <si>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</si>
  <si>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</si>
  <si>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</si>
  <si>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</si>
  <si>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</si>
  <si>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</si>
  <si>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</si>
  <si>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</si>
  <si>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</si>
  <si>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</si>
  <si>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</si>
  <si>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</si>
  <si>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</si>
  <si>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</si>
  <si>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</si>
  <si>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</si>
  <si>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</si>
  <si>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</si>
  <si>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</si>
  <si>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</si>
  <si>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</si>
  <si>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</si>
  <si>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</si>
  <si>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</si>
  <si>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</si>
  <si>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</si>
  <si>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</si>
  <si>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</si>
  <si>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</si>
  <si>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</si>
  <si>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</si>
  <si>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</si>
  <si>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</si>
  <si>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</si>
  <si>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</si>
  <si>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</si>
  <si>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</si>
  <si>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</si>
  <si>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</si>
  <si>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</si>
  <si>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</si>
  <si>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</si>
  <si>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</si>
  <si>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</si>
  <si>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</si>
  <si>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</si>
  <si>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</si>
  <si>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</si>
  <si>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</si>
  <si>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économiques INSEE 2009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</si>
  <si>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</si>
  <si>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</si>
  <si>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</si>
  <si>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</si>
  <si>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</si>
  <si>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</si>
  <si>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</si>
  <si>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</si>
  <si>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</si>
  <si>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</si>
  <si>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</si>
  <si>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</si>
  <si>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</si>
  <si>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</si>
  <si>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</si>
  <si>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</si>
  <si>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</si>
  <si>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</si>
  <si>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</si>
  <si>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</si>
  <si>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</si>
  <si>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</si>
  <si>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</si>
  <si>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</si>
  <si>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</si>
  <si>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</si>
  <si>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</si>
  <si>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</si>
  <si>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</si>
  <si>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</si>
  <si>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</si>
  <si>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</si>
  <si>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</si>
  <si>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</si>
  <si>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</si>
  <si>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</si>
  <si>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</si>
  <si>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</si>
  <si>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</si>
  <si>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</si>
  <si>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</si>
  <si>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</si>
  <si>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</si>
  <si>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</si>
  <si>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</si>
  <si>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</si>
  <si>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</si>
  <si>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</si>
  <si>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</si>
  <si>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</si>
  <si>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</si>
  <si>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</si>
  <si>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</si>
  <si>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</si>
  <si>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</si>
  <si>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</si>
  <si>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</si>
  <si>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</si>
  <si>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</si>
  <si>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</si>
  <si>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</si>
  <si>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</si>
  <si>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</si>
  <si>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</si>
  <si>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</si>
  <si>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</si>
  <si>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</si>
  <si>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</si>
  <si>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</si>
  <si>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</si>
  <si>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</si>
  <si>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</si>
  <si>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</si>
  <si>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</si>
  <si>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</si>
  <si>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</si>
  <si>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</si>
  <si>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</si>
  <si>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</si>
  <si>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</si>
  <si>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</si>
  <si>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</si>
  <si>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</t>
  </si>
  <si>
    <t>H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</si>
  <si>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</si>
  <si>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</si>
  <si>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</si>
  <si>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</si>
  <si>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</si>
  <si>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</si>
  <si>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</si>
  <si>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</si>
  <si>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</si>
  <si>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</si>
  <si>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</si>
  <si>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</si>
  <si>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</si>
  <si>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</si>
  <si>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</si>
  <si>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</si>
  <si>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</si>
  <si>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</si>
  <si>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</si>
  <si>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</si>
  <si>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</si>
  <si>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</si>
  <si>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</si>
  <si>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</si>
  <si>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</si>
  <si>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</si>
  <si>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</si>
  <si>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</si>
  <si>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</si>
  <si>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</si>
  <si>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</si>
  <si>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</si>
  <si>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</si>
  <si>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Hommes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</si>
  <si>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</si>
  <si>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</si>
  <si>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</si>
  <si>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</si>
  <si>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</si>
  <si>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</si>
  <si>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</si>
  <si>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</si>
  <si>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</si>
  <si>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</si>
  <si>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</si>
  <si>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</si>
  <si>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</si>
  <si>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</si>
  <si>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</si>
  <si>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</si>
  <si>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</si>
  <si>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</si>
  <si>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</si>
  <si>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</si>
  <si>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</si>
  <si>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</si>
  <si>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</si>
  <si>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</si>
  <si>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</si>
  <si>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</si>
  <si>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</si>
  <si>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</si>
  <si>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</si>
  <si>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</si>
  <si>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</si>
  <si>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</si>
  <si>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</si>
  <si>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</si>
  <si>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</si>
  <si>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</si>
  <si>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</si>
  <si>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</si>
  <si>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</si>
  <si>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</si>
  <si>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</si>
  <si>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</si>
  <si>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</si>
  <si>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</si>
  <si>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</si>
  <si>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</si>
  <si>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</si>
  <si>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</si>
  <si>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</si>
  <si>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</si>
  <si>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</si>
  <si>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</si>
  <si>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</si>
  <si>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</si>
  <si>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</si>
  <si>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</si>
  <si>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</si>
  <si>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</si>
  <si>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</si>
  <si>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</si>
  <si>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</si>
  <si>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par habitant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</si>
  <si>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</si>
  <si>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</si>
  <si>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</si>
  <si>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Population évolution</t>
  </si>
  <si>
    <t>% de la population de Montpellier</t>
  </si>
  <si>
    <t>Population  2009</t>
  </si>
  <si>
    <t>Chiffres clefs</t>
  </si>
  <si>
    <t>Aiguelongue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</si>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</sst>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6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5" fillId="3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" fillId="5" borderId="2" xfId="0" applyFont="1" applyFill="1" applyBorder="1"/>
    <xf numFmtId="0" fontId="2" fillId="5" borderId="3" xfId="0" applyFont="1" applyFill="1" applyBorder="1"/>
    <xf numFmtId="0" fontId="2" fillId="5" borderId="4" xfId="0" applyFont="1" applyFill="1" applyBorder="1"/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top"/>
    </xf>
    <xf numFmtId="0" fontId="2" fillId="7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top"/>
    </xf>
    <xf numFmtId="0" fontId="7" fillId="7" borderId="5" xfId="0" applyFont="1" applyFill="1" applyBorder="1" applyAlignment="1">
      <alignment horizontal="left" vertical="top"/>
    </xf>
    <xf numFmtId="10" fontId="5" fillId="0" borderId="6" xfId="0" applyNumberFormat="1" applyFont="1" applyBorder="1" applyAlignment="1">
      <alignment vertical="center"/>
    </xf>
    <xf numFmtId="3" fontId="6" fillId="0" borderId="6" xfId="0" applyNumberFormat="1" applyFont="1" applyFill="1" applyBorder="1" applyAlignment="1">
      <alignment vertical="top"/>
    </xf>
    <xf numFmtId="10" fontId="5" fillId="0" borderId="10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0" fontId="10" fillId="0" borderId="11" xfId="0" applyNumberFormat="1" applyFont="1" applyBorder="1" applyAlignment="1">
      <alignment vertical="center"/>
    </xf>
    <xf numFmtId="3" fontId="13" fillId="3" borderId="10" xfId="0" applyNumberFormat="1" applyFont="1" applyFill="1" applyBorder="1" applyAlignment="1">
      <alignment vertical="center"/>
    </xf>
    <xf numFmtId="3" fontId="14" fillId="3" borderId="13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0" fillId="8" borderId="12" xfId="0" applyFont="1" applyFill="1" applyBorder="1" applyAlignment="1">
      <alignment vertical="center"/>
    </xf>
    <xf numFmtId="10" fontId="5" fillId="0" borderId="7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1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10" fontId="5" fillId="0" borderId="14" xfId="0" applyNumberFormat="1" applyFont="1" applyFill="1" applyBorder="1" applyAlignment="1">
      <alignment vertical="center"/>
    </xf>
    <xf numFmtId="0" fontId="0" fillId="8" borderId="15" xfId="0" applyFont="1" applyFill="1" applyBorder="1" applyAlignment="1">
      <alignment vertical="center"/>
    </xf>
    <xf numFmtId="0" fontId="6" fillId="8" borderId="16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9" fontId="5" fillId="0" borderId="7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1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indent="1"/>
    </xf>
    <xf numFmtId="9" fontId="5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8" borderId="11" xfId="0" applyFont="1" applyFill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3" fontId="16" fillId="0" borderId="13" xfId="0" applyNumberFormat="1" applyFont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8" borderId="8" xfId="0" applyNumberFormat="1" applyFont="1" applyFill="1" applyBorder="1" applyAlignment="1">
      <alignment vertical="center"/>
    </xf>
    <xf numFmtId="1" fontId="6" fillId="8" borderId="11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1" fontId="6" fillId="8" borderId="15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1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0" fontId="7" fillId="7" borderId="5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top"/>
    </xf>
    <xf numFmtId="3" fontId="6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3" borderId="10" xfId="0" applyNumberFormat="1" applyFont="1" applyFill="1" applyBorder="1" applyAlignment="1">
      <alignment vertical="top"/>
    </xf>
    <xf numFmtId="3" fontId="6" fillId="0" borderId="11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3" borderId="13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6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5" fillId="0" borderId="7" xfId="0" applyNumberFormat="1" applyFont="1" applyBorder="1" applyAlignment="1">
      <alignment vertical="center"/>
    </xf>
    <xf numFmtId="1" fontId="6" fillId="0" borderId="7" xfId="0" applyNumberFormat="1" applyFont="1" applyBorder="1"/>
    <xf numFmtId="1" fontId="6" fillId="0" borderId="6" xfId="0" applyNumberFormat="1" applyFont="1" applyBorder="1"/>
    <xf numFmtId="3" fontId="5" fillId="0" borderId="7" xfId="0" applyNumberFormat="1" applyFont="1" applyBorder="1" applyAlignment="1">
      <alignment vertical="center"/>
    </xf>
    <xf numFmtId="164" fontId="5" fillId="0" borderId="11" xfId="0" applyNumberFormat="1" applyFont="1" applyFill="1" applyBorder="1" applyAlignment="1">
      <alignment vertical="center"/>
    </xf>
    <xf numFmtId="1" fontId="6" fillId="0" borderId="11" xfId="0" applyNumberFormat="1" applyFont="1" applyBorder="1"/>
    <xf numFmtId="1" fontId="6" fillId="0" borderId="10" xfId="0" applyNumberFormat="1" applyFont="1" applyBorder="1"/>
    <xf numFmtId="3" fontId="5" fillId="0" borderId="11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164" fontId="5" fillId="0" borderId="14" xfId="0" applyNumberFormat="1" applyFont="1" applyFill="1" applyBorder="1" applyAlignment="1">
      <alignment vertical="center"/>
    </xf>
    <xf numFmtId="1" fontId="6" fillId="0" borderId="14" xfId="0" applyNumberFormat="1" applyFont="1" applyBorder="1"/>
    <xf numFmtId="1" fontId="6" fillId="0" borderId="13" xfId="0" applyNumberFormat="1" applyFont="1" applyBorder="1"/>
    <xf numFmtId="3" fontId="5" fillId="0" borderId="14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7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0" fontId="21" fillId="8" borderId="2" xfId="0" applyFont="1" applyFill="1" applyBorder="1" applyAlignment="1">
      <alignment vertical="center"/>
    </xf>
    <xf numFmtId="0" fontId="21" fillId="8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8" borderId="9" xfId="0" quotePrefix="1" applyFont="1" applyFill="1" applyBorder="1" applyAlignment="1">
      <alignment horizontal="left" vertical="center" indent="1"/>
    </xf>
    <xf numFmtId="3" fontId="6" fillId="0" borderId="11" xfId="0" applyNumberFormat="1" applyFont="1" applyBorder="1" applyAlignment="1">
      <alignment vertical="center"/>
    </xf>
    <xf numFmtId="0" fontId="4" fillId="8" borderId="12" xfId="0" quotePrefix="1" applyFont="1" applyFill="1" applyBorder="1" applyAlignment="1">
      <alignment horizontal="left" vertical="center" indent="1"/>
    </xf>
    <xf numFmtId="3" fontId="16" fillId="0" borderId="10" xfId="0" applyNumberFormat="1" applyFont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4" fillId="8" borderId="12" xfId="0" applyFont="1" applyFill="1" applyBorder="1" applyAlignment="1">
      <alignment horizontal="left" vertical="center" indent="1"/>
    </xf>
    <xf numFmtId="0" fontId="6" fillId="8" borderId="12" xfId="0" quotePrefix="1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8" borderId="12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6" xfId="0" applyNumberFormat="1" applyFont="1" applyFill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0" fontId="6" fillId="6" borderId="6" xfId="0" applyFont="1" applyFill="1" applyBorder="1" applyAlignment="1">
      <alignment horizontal="left" vertical="center" indent="1"/>
    </xf>
    <xf numFmtId="10" fontId="5" fillId="3" borderId="13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6" fillId="6" borderId="13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4" fillId="6" borderId="6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10" xfId="0" applyNumberFormat="1" applyFont="1" applyFill="1" applyBorder="1" applyAlignment="1" applyProtection="1">
      <alignment horizontal="left" vertical="center" indent="1"/>
    </xf>
    <xf numFmtId="49" fontId="24" fillId="6" borderId="13" xfId="0" applyNumberFormat="1" applyFont="1" applyFill="1" applyBorder="1" applyAlignment="1" applyProtection="1">
      <alignment horizontal="left" vertical="center" indent="1"/>
    </xf>
    <xf numFmtId="0" fontId="21" fillId="6" borderId="1" xfId="0" applyFont="1" applyFill="1" applyBorder="1" applyAlignment="1">
      <alignment vertical="center" wrapText="1"/>
    </xf>
    <xf numFmtId="1" fontId="16" fillId="0" borderId="1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0" fontId="21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6" fillId="0" borderId="8" xfId="0" applyNumberFormat="1" applyFont="1" applyFill="1" applyBorder="1" applyAlignment="1">
      <alignment vertical="center"/>
    </xf>
    <xf numFmtId="0" fontId="26" fillId="0" borderId="8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8" xfId="1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49" fontId="12" fillId="8" borderId="9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8" borderId="2" xfId="0" applyFont="1" applyFill="1" applyBorder="1" applyAlignment="1">
      <alignment vertical="top" wrapText="1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wrapText="1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9" fillId="8" borderId="4" xfId="0" applyFont="1" applyFill="1" applyBorder="1" applyAlignment="1">
      <alignment horizontal="left" vertical="top" wrapText="1"/>
    </xf>
    <xf numFmtId="0" fontId="9" fillId="8" borderId="3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7" fillId="7" borderId="0" xfId="0" applyFont="1" applyFill="1" applyBorder="1" applyAlignment="1">
      <alignment vertical="center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49" fontId="12" fillId="8" borderId="12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1" xfId="0" applyNumberFormat="1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6" fillId="8" borderId="12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8" borderId="16" xfId="0" applyFont="1" applyFill="1" applyBorder="1" applyAlignment="1">
      <alignment horizontal="left" vertical="center" wrapText="1"/>
    </xf>
    <xf numFmtId="0" fontId="18" fillId="8" borderId="15" xfId="0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 wrapText="1"/>
    </xf>
    <xf numFmtId="0" fontId="17" fillId="8" borderId="9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center" wrapText="1"/>
    </xf>
    <xf numFmtId="0" fontId="17" fillId="8" borderId="7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17" fillId="8" borderId="16" xfId="0" applyFont="1" applyFill="1" applyBorder="1" applyAlignment="1">
      <alignment horizontal="left" vertical="top" wrapText="1"/>
    </xf>
    <xf numFmtId="0" fontId="17" fillId="8" borderId="15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7" fillId="8" borderId="12" xfId="0" applyFont="1" applyFill="1" applyBorder="1" applyAlignment="1">
      <alignment horizontal="left" vertical="top" wrapText="1"/>
    </xf>
    <xf numFmtId="0" fontId="17" fillId="8" borderId="0" xfId="0" applyFont="1" applyFill="1" applyBorder="1" applyAlignment="1">
      <alignment horizontal="left" vertical="top" wrapText="1"/>
    </xf>
    <xf numFmtId="0" fontId="17" fillId="8" borderId="11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8" borderId="9" xfId="0" applyFont="1" applyFill="1" applyBorder="1" applyAlignment="1">
      <alignment horizontal="left" vertical="top" wrapText="1"/>
    </xf>
    <xf numFmtId="0" fontId="17" fillId="8" borderId="8" xfId="0" applyFont="1" applyFill="1" applyBorder="1" applyAlignment="1">
      <alignment horizontal="left" vertical="top" wrapText="1"/>
    </xf>
    <xf numFmtId="0" fontId="17" fillId="8" borderId="7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13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center" vertical="center" textRotation="43"/>
    </xf>
    <xf numFmtId="0" fontId="5" fillId="8" borderId="1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16" fillId="8" borderId="14" xfId="0" applyFont="1" applyFill="1" applyBorder="1" applyAlignment="1">
      <alignment horizontal="center" vertical="center" textRotation="90" wrapText="1"/>
    </xf>
    <xf numFmtId="0" fontId="16" fillId="8" borderId="11" xfId="0" applyFont="1" applyFill="1" applyBorder="1" applyAlignment="1">
      <alignment horizontal="center" vertical="center" textRotation="90" wrapText="1"/>
    </xf>
    <xf numFmtId="0" fontId="16" fillId="8" borderId="13" xfId="0" applyFont="1" applyFill="1" applyBorder="1" applyAlignment="1">
      <alignment horizontal="center" vertical="center" textRotation="90"/>
    </xf>
    <xf numFmtId="0" fontId="16" fillId="8" borderId="10" xfId="0" applyFont="1" applyFill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5" fillId="8" borderId="16" xfId="0" applyFont="1" applyFill="1" applyBorder="1" applyAlignment="1">
      <alignment horizontal="center" vertical="center" textRotation="50"/>
    </xf>
    <xf numFmtId="0" fontId="5" fillId="8" borderId="14" xfId="0" applyFont="1" applyFill="1" applyBorder="1" applyAlignment="1">
      <alignment horizontal="center" vertical="center" textRotation="50"/>
    </xf>
    <xf numFmtId="0" fontId="5" fillId="8" borderId="9" xfId="0" applyFont="1" applyFill="1" applyBorder="1" applyAlignment="1">
      <alignment horizontal="center" vertical="center" textRotation="50"/>
    </xf>
    <xf numFmtId="0" fontId="5" fillId="8" borderId="7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16" fillId="8" borderId="13" xfId="0" applyFont="1" applyFill="1" applyBorder="1" applyAlignment="1">
      <alignment horizontal="center" vertical="center" textRotation="90" wrapText="1"/>
    </xf>
    <xf numFmtId="0" fontId="16" fillId="8" borderId="6" xfId="0" applyFont="1" applyFill="1" applyBorder="1" applyAlignment="1">
      <alignment horizontal="center" vertical="center" textRotation="90" wrapText="1"/>
    </xf>
    <xf numFmtId="0" fontId="16" fillId="8" borderId="7" xfId="0" applyFont="1" applyFill="1" applyBorder="1" applyAlignment="1">
      <alignment horizontal="center" vertical="center" textRotation="90" wrapText="1"/>
    </xf>
    <xf numFmtId="0" fontId="16" fillId="8" borderId="10" xfId="0" applyFont="1" applyFill="1" applyBorder="1" applyAlignment="1">
      <alignment horizontal="center" vertical="center" textRotation="90" wrapText="1"/>
    </xf>
    <xf numFmtId="0" fontId="6" fillId="8" borderId="12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10" fontId="26" fillId="7" borderId="8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21" fillId="8" borderId="3" xfId="0" applyFont="1" applyFill="1" applyBorder="1" applyAlignment="1">
      <alignment horizontal="left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9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vertical="center"/>
    </xf>
    <xf numFmtId="10" fontId="26" fillId="7" borderId="8" xfId="0" applyNumberFormat="1" applyFont="1" applyFill="1" applyBorder="1" applyAlignment="1">
      <alignment vertical="center"/>
    </xf>
    <xf numFmtId="166" fontId="26" fillId="7" borderId="8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6" fillId="7" borderId="8" xfId="0" applyNumberFormat="1" applyFont="1" applyFill="1" applyBorder="1" applyAlignment="1">
      <alignment horizontal="center" vertical="center"/>
    </xf>
    <xf numFmtId="1" fontId="26" fillId="7" borderId="8" xfId="0" applyNumberFormat="1" applyFont="1" applyFill="1" applyBorder="1" applyAlignment="1">
      <alignment vertical="center"/>
    </xf>
    <xf numFmtId="165" fontId="26" fillId="7" borderId="8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 wrapText="1"/>
    </xf>
    <xf numFmtId="0" fontId="29" fillId="7" borderId="0" xfId="0" applyFont="1" applyFill="1" applyBorder="1" applyAlignment="1">
      <alignment horizontal="left" vertical="center" wrapText="1" indent="1"/>
    </xf>
    <xf numFmtId="0" fontId="30" fillId="0" borderId="0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6" fillId="7" borderId="9" xfId="0" applyNumberFormat="1" applyFont="1" applyFill="1" applyBorder="1" applyAlignment="1">
      <alignment horizontal="center" vertical="center"/>
    </xf>
    <xf numFmtId="164" fontId="26" fillId="7" borderId="8" xfId="1" applyNumberFormat="1" applyFont="1" applyFill="1" applyBorder="1" applyAlignment="1">
      <alignment horizontal="center" vertical="center"/>
    </xf>
    <xf numFmtId="9" fontId="26" fillId="7" borderId="8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Aiguelongue1!$B$42:$C$42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Aiguelongue1!$A$43:$A$48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Aiguelongue1!$B$43:$B$48</c:f>
              <c:numCache>
                <c:formatCode>#,##0</c:formatCode>
                <c:ptCount val="6"/>
                <c:pt idx="0">
                  <c:v>655.32895499999995</c:v>
                </c:pt>
                <c:pt idx="1">
                  <c:v>1370.3969649999999</c:v>
                </c:pt>
                <c:pt idx="2">
                  <c:v>866.14859799999999</c:v>
                </c:pt>
                <c:pt idx="3">
                  <c:v>728.45000600000003</c:v>
                </c:pt>
                <c:pt idx="4">
                  <c:v>515.56458799999996</c:v>
                </c:pt>
                <c:pt idx="5">
                  <c:v>230.13616300000001</c:v>
                </c:pt>
              </c:numCache>
            </c:numRef>
          </c:val>
        </c:ser>
        <c:ser>
          <c:idx val="2"/>
          <c:order val="1"/>
          <c:tx>
            <c:strRef>
              <c:f>Aiguelongue1!$D$42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Aiguelongue1!$A$43:$A$48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Aiguelongue1!$D$43:$D$48</c:f>
              <c:numCache>
                <c:formatCode>#,##0</c:formatCode>
                <c:ptCount val="6"/>
                <c:pt idx="0">
                  <c:v>651.12322100000006</c:v>
                </c:pt>
                <c:pt idx="1">
                  <c:v>1648.97507</c:v>
                </c:pt>
                <c:pt idx="2">
                  <c:v>942.70538799999997</c:v>
                </c:pt>
                <c:pt idx="3">
                  <c:v>982.01789899999994</c:v>
                </c:pt>
                <c:pt idx="4">
                  <c:v>625.189753</c:v>
                </c:pt>
                <c:pt idx="5">
                  <c:v>429.392897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Aiguelongue1!$G$43:$G$48</c:f>
              <c:numCache>
                <c:formatCode>0.00%</c:formatCode>
                <c:ptCount val="6"/>
                <c:pt idx="0">
                  <c:v>0.13544779686520506</c:v>
                </c:pt>
                <c:pt idx="1">
                  <c:v>0.31303655623224347</c:v>
                </c:pt>
                <c:pt idx="2">
                  <c:v>0.18753483040204641</c:v>
                </c:pt>
                <c:pt idx="3">
                  <c:v>0.17733455046952509</c:v>
                </c:pt>
                <c:pt idx="4">
                  <c:v>0.11826890037869159</c:v>
                </c:pt>
                <c:pt idx="5">
                  <c:v>6.8377365652288261E-2</c:v>
                </c:pt>
              </c:numCache>
            </c:numRef>
          </c:val>
        </c:ser>
        <c:dLbls>
          <c:showVal val="1"/>
        </c:dLbls>
        <c:gapWidth val="55"/>
        <c:overlap val="100"/>
        <c:axId val="77323264"/>
        <c:axId val="89854720"/>
      </c:barChart>
      <c:catAx>
        <c:axId val="7732326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9854720"/>
        <c:crosses val="autoZero"/>
        <c:auto val="1"/>
        <c:lblAlgn val="ctr"/>
        <c:lblOffset val="100"/>
      </c:catAx>
      <c:valAx>
        <c:axId val="8985472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732326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Aiguelongue1!$A$240:$A$244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Aiguelongue1!$C$240:$C$244</c:f>
              <c:numCache>
                <c:formatCode>0%</c:formatCode>
                <c:ptCount val="5"/>
                <c:pt idx="0">
                  <c:v>0.20682894829729437</c:v>
                </c:pt>
                <c:pt idx="1">
                  <c:v>0.25366968021389164</c:v>
                </c:pt>
                <c:pt idx="2">
                  <c:v>0.17292677470847326</c:v>
                </c:pt>
                <c:pt idx="3">
                  <c:v>0.16301727486834169</c:v>
                </c:pt>
                <c:pt idx="4">
                  <c:v>0.20355732191199913</c:v>
                </c:pt>
              </c:numCache>
            </c:numRef>
          </c:val>
        </c:ser>
        <c:dLbls/>
        <c:gapWidth val="50"/>
        <c:axId val="119670656"/>
        <c:axId val="119672192"/>
      </c:barChart>
      <c:catAx>
        <c:axId val="11967065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672192"/>
        <c:crosses val="autoZero"/>
        <c:auto val="1"/>
        <c:lblAlgn val="ctr"/>
        <c:lblOffset val="100"/>
      </c:catAx>
      <c:valAx>
        <c:axId val="11967219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67065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Aiguelongue1!$H$286:$L$288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Aiguelongue1!$N$286:$N$288</c:f>
              <c:numCache>
                <c:formatCode>0.00%</c:formatCode>
                <c:ptCount val="3"/>
                <c:pt idx="0">
                  <c:v>0.19158331279630719</c:v>
                </c:pt>
                <c:pt idx="1">
                  <c:v>0.5812015736776448</c:v>
                </c:pt>
                <c:pt idx="2">
                  <c:v>0.22820248578406743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Aiguelongue1!$A$168:$B$173</c:f>
              <c:multiLvlStrCache>
                <c:ptCount val="6"/>
                <c:lvl>
                  <c:pt idx="0">
                    <c:v>H</c:v>
                  </c:pt>
                  <c:pt idx="1">
                    <c:v>F</c:v>
                  </c:pt>
                  <c:pt idx="2">
                    <c:v>H</c:v>
                  </c:pt>
                  <c:pt idx="3">
                    <c:v>F</c:v>
                  </c:pt>
                  <c:pt idx="4">
                    <c:v>H</c:v>
                  </c:pt>
                  <c:pt idx="5">
                    <c:v>F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Aiguelongue1!$C$168:$C$173</c:f>
              <c:numCache>
                <c:formatCode>#,##0</c:formatCode>
                <c:ptCount val="6"/>
                <c:pt idx="0">
                  <c:v>66</c:v>
                </c:pt>
                <c:pt idx="1">
                  <c:v>70</c:v>
                </c:pt>
                <c:pt idx="2">
                  <c:v>308</c:v>
                </c:pt>
                <c:pt idx="3">
                  <c:v>294</c:v>
                </c:pt>
                <c:pt idx="4">
                  <c:v>52</c:v>
                </c:pt>
                <c:pt idx="5">
                  <c:v>46</c:v>
                </c:pt>
              </c:numCache>
            </c:numRef>
          </c:val>
        </c:ser>
        <c:dLbls/>
        <c:gapWidth val="50"/>
        <c:axId val="119511296"/>
        <c:axId val="119529472"/>
      </c:barChart>
      <c:catAx>
        <c:axId val="119511296"/>
        <c:scaling>
          <c:orientation val="minMax"/>
        </c:scaling>
        <c:axPos val="b"/>
        <c:majorGridlines/>
        <c:numFmt formatCode="General" sourceLinked="1"/>
        <c:tickLblPos val="nextTo"/>
        <c:crossAx val="119529472"/>
        <c:crosses val="autoZero"/>
        <c:auto val="1"/>
        <c:lblAlgn val="ctr"/>
        <c:lblOffset val="100"/>
      </c:catAx>
      <c:valAx>
        <c:axId val="119529472"/>
        <c:scaling>
          <c:orientation val="minMax"/>
        </c:scaling>
        <c:axPos val="l"/>
        <c:majorGridlines/>
        <c:numFmt formatCode="#,##0" sourceLinked="1"/>
        <c:tickLblPos val="nextTo"/>
        <c:crossAx val="119511296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Aiguelongue1!$A$179:$A$183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Aiguelongue1!$C$179:$C$183</c:f>
              <c:numCache>
                <c:formatCode>#,##0</c:formatCode>
                <c:ptCount val="5"/>
                <c:pt idx="0">
                  <c:v>56</c:v>
                </c:pt>
                <c:pt idx="1">
                  <c:v>45</c:v>
                </c:pt>
                <c:pt idx="2">
                  <c:v>181</c:v>
                </c:pt>
                <c:pt idx="3">
                  <c:v>189</c:v>
                </c:pt>
                <c:pt idx="4">
                  <c:v>365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Aiguelongue1!$A$186:$A$190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Aiguelongue1!$D$186:$D$190</c:f>
              <c:numCache>
                <c:formatCode>#,##0</c:formatCode>
                <c:ptCount val="5"/>
                <c:pt idx="0">
                  <c:v>36</c:v>
                </c:pt>
                <c:pt idx="1">
                  <c:v>60</c:v>
                </c:pt>
                <c:pt idx="2">
                  <c:v>140</c:v>
                </c:pt>
                <c:pt idx="3">
                  <c:v>400</c:v>
                </c:pt>
                <c:pt idx="4">
                  <c:v>198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Aiguelongue1!$L$236:$M$236</c:f>
              <c:numCache>
                <c:formatCode>0%</c:formatCode>
                <c:ptCount val="2"/>
                <c:pt idx="0">
                  <c:v>0.15864068116220623</c:v>
                </c:pt>
                <c:pt idx="1">
                  <c:v>0.8413593188377938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Aiguelongue1!$A$216:$A$220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Aiguelongue1!$B$216:$B$220</c:f>
              <c:numCache>
                <c:formatCode>#,##0</c:formatCode>
                <c:ptCount val="5"/>
                <c:pt idx="0">
                  <c:v>120</c:v>
                </c:pt>
                <c:pt idx="1">
                  <c:v>120</c:v>
                </c:pt>
                <c:pt idx="2">
                  <c:v>116</c:v>
                </c:pt>
                <c:pt idx="3">
                  <c:v>129</c:v>
                </c:pt>
                <c:pt idx="4">
                  <c:v>112</c:v>
                </c:pt>
              </c:numCache>
            </c:numRef>
          </c:val>
        </c:ser>
        <c:dLbls/>
        <c:marker val="1"/>
        <c:axId val="119896704"/>
        <c:axId val="119902592"/>
      </c:lineChart>
      <c:catAx>
        <c:axId val="11989670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9902592"/>
        <c:crosses val="autoZero"/>
        <c:auto val="1"/>
        <c:lblAlgn val="ctr"/>
        <c:lblOffset val="100"/>
      </c:catAx>
      <c:valAx>
        <c:axId val="11990259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9896704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Aiguelongue1!$F$315:$F$317</c:f>
              <c:strCache>
                <c:ptCount val="1"/>
                <c:pt idx="0">
                  <c:v>368 82 1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Aiguelongue1!$A$315:$E$317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Aiguelongue1!$F$315:$F$317</c:f>
              <c:numCache>
                <c:formatCode>#,##0</c:formatCode>
                <c:ptCount val="3"/>
                <c:pt idx="0">
                  <c:v>368</c:v>
                </c:pt>
                <c:pt idx="1">
                  <c:v>82</c:v>
                </c:pt>
                <c:pt idx="2">
                  <c:v>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Aiguelongue1!$D$212:$E$212</c:f>
              <c:numCache>
                <c:formatCode>0%</c:formatCode>
                <c:ptCount val="2"/>
                <c:pt idx="0">
                  <c:v>8.9512555391432796E-2</c:v>
                </c:pt>
                <c:pt idx="1">
                  <c:v>0.91048744460856723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Aiguelongue1!$D$149:$E$149</c:f>
              <c:numCache>
                <c:formatCode>0.00%</c:formatCode>
                <c:ptCount val="2"/>
                <c:pt idx="0" formatCode="0%">
                  <c:v>0.16633772805228234</c:v>
                </c:pt>
                <c:pt idx="1">
                  <c:v>0.83366227194771769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Aiguelongue1!$B$51:$C$51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Aiguelongue1!$A$52:$A$59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Aiguelongue1!$B$52:$B$59</c:f>
              <c:numCache>
                <c:formatCode>#,##0</c:formatCode>
                <c:ptCount val="8"/>
                <c:pt idx="0">
                  <c:v>10.841586</c:v>
                </c:pt>
                <c:pt idx="1">
                  <c:v>129.029405</c:v>
                </c:pt>
                <c:pt idx="2">
                  <c:v>857.93582600000002</c:v>
                </c:pt>
                <c:pt idx="3">
                  <c:v>498.78378099999998</c:v>
                </c:pt>
                <c:pt idx="4">
                  <c:v>317.110769</c:v>
                </c:pt>
                <c:pt idx="5">
                  <c:v>499.05273799999998</c:v>
                </c:pt>
                <c:pt idx="6">
                  <c:v>634.37853199999995</c:v>
                </c:pt>
                <c:pt idx="7">
                  <c:v>761.56368199999997</c:v>
                </c:pt>
              </c:numCache>
            </c:numRef>
          </c:val>
        </c:ser>
        <c:ser>
          <c:idx val="2"/>
          <c:order val="1"/>
          <c:tx>
            <c:strRef>
              <c:f>Aiguelongue1!$D$51:$E$51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Aiguelongue1!$A$52:$A$59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Aiguelongue1!$D$52:$D$59</c:f>
              <c:numCache>
                <c:formatCode>#,##0</c:formatCode>
                <c:ptCount val="8"/>
                <c:pt idx="0">
                  <c:v>0</c:v>
                </c:pt>
                <c:pt idx="1">
                  <c:v>60.838048000000001</c:v>
                </c:pt>
                <c:pt idx="2">
                  <c:v>628.69430299999999</c:v>
                </c:pt>
                <c:pt idx="3">
                  <c:v>848.25599199999999</c:v>
                </c:pt>
                <c:pt idx="4">
                  <c:v>855.58364299999994</c:v>
                </c:pt>
                <c:pt idx="5">
                  <c:v>57.793672000000001</c:v>
                </c:pt>
                <c:pt idx="6">
                  <c:v>868.07230099999992</c:v>
                </c:pt>
                <c:pt idx="7">
                  <c:v>1307.8332189999999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Aiguelongue1!$A$52:$A$59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Aiguelongue1!$G$52:$G$59</c:f>
              <c:numCache>
                <c:formatCode>0.00%</c:formatCode>
                <c:ptCount val="8"/>
                <c:pt idx="0">
                  <c:v>1.3006104121668256E-3</c:v>
                </c:pt>
                <c:pt idx="1">
                  <c:v>2.2777441077661092E-2</c:v>
                </c:pt>
                <c:pt idx="2">
                  <c:v>0.17834352140160226</c:v>
                </c:pt>
                <c:pt idx="3">
                  <c:v>0.16159757016792906</c:v>
                </c:pt>
                <c:pt idx="4">
                  <c:v>0.14068223620944878</c:v>
                </c:pt>
                <c:pt idx="5">
                  <c:v>6.6802056343390828E-2</c:v>
                </c:pt>
                <c:pt idx="6">
                  <c:v>0.18024145149690465</c:v>
                </c:pt>
                <c:pt idx="7">
                  <c:v>0.24825511289089638</c:v>
                </c:pt>
              </c:numCache>
            </c:numRef>
          </c:val>
        </c:ser>
        <c:dLbls>
          <c:showVal val="1"/>
        </c:dLbls>
        <c:gapWidth val="55"/>
        <c:overlap val="100"/>
        <c:axId val="89889408"/>
        <c:axId val="89899392"/>
      </c:barChart>
      <c:catAx>
        <c:axId val="8988940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9899392"/>
        <c:crosses val="autoZero"/>
        <c:auto val="1"/>
        <c:lblAlgn val="ctr"/>
        <c:lblOffset val="100"/>
      </c:catAx>
      <c:valAx>
        <c:axId val="8989939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988940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Aiguelongue1!$A$251:$A$254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Aiguelongue1!$B$251:$B$254</c:f>
              <c:numCache>
                <c:formatCode>0</c:formatCode>
                <c:ptCount val="4"/>
                <c:pt idx="0">
                  <c:v>1363.608428</c:v>
                </c:pt>
                <c:pt idx="1">
                  <c:v>1424.811093</c:v>
                </c:pt>
                <c:pt idx="2">
                  <c:v>839.62121100000002</c:v>
                </c:pt>
                <c:pt idx="3">
                  <c:v>1653.6268449999998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Aiguelongue1!$E$265:$E$266</c:f>
              <c:numCache>
                <c:formatCode>0%</c:formatCode>
                <c:ptCount val="2"/>
                <c:pt idx="0">
                  <c:v>0.61449213630232224</c:v>
                </c:pt>
                <c:pt idx="1">
                  <c:v>0.38550786369767781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Aiguelongue1!$G$116:$G$122</c:f>
              <c:numCache>
                <c:formatCode>0%</c:formatCode>
                <c:ptCount val="7"/>
                <c:pt idx="0">
                  <c:v>0.10941475826972011</c:v>
                </c:pt>
                <c:pt idx="1">
                  <c:v>5.4389312977099237E-2</c:v>
                </c:pt>
                <c:pt idx="2">
                  <c:v>4.1231845419847334E-2</c:v>
                </c:pt>
                <c:pt idx="3">
                  <c:v>0.11026298473282443</c:v>
                </c:pt>
                <c:pt idx="4">
                  <c:v>0.14141099077608144</c:v>
                </c:pt>
                <c:pt idx="5">
                  <c:v>0.18909297375954198</c:v>
                </c:pt>
                <c:pt idx="6">
                  <c:v>0.35420535543893134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Aiguelongue1!$A$146:$A$149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Aiguelongue1!$D$146:$D$149</c:f>
              <c:numCache>
                <c:formatCode>0%</c:formatCode>
                <c:ptCount val="4"/>
                <c:pt idx="0">
                  <c:v>0.26777997399441189</c:v>
                </c:pt>
                <c:pt idx="1">
                  <c:v>0.16410345747088007</c:v>
                </c:pt>
                <c:pt idx="2">
                  <c:v>4.3603498760073335E-2</c:v>
                </c:pt>
                <c:pt idx="3">
                  <c:v>0.16633772805228234</c:v>
                </c:pt>
              </c:numCache>
            </c:numRef>
          </c:val>
        </c:ser>
        <c:dLbls>
          <c:showVal val="1"/>
        </c:dLbls>
        <c:marker val="1"/>
        <c:axId val="121078144"/>
        <c:axId val="121079680"/>
      </c:lineChart>
      <c:catAx>
        <c:axId val="121078144"/>
        <c:scaling>
          <c:orientation val="minMax"/>
        </c:scaling>
        <c:axPos val="b"/>
        <c:majorGridlines/>
        <c:majorTickMark val="none"/>
        <c:tickLblPos val="nextTo"/>
        <c:crossAx val="121079680"/>
        <c:crosses val="autoZero"/>
        <c:auto val="1"/>
        <c:lblAlgn val="ctr"/>
        <c:lblOffset val="100"/>
      </c:catAx>
      <c:valAx>
        <c:axId val="12107968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107814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Aiguelongue1!$G$76:$G$79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Aiguelongue1!$I$76:$I$79</c:f>
              <c:numCache>
                <c:formatCode>#,##0</c:formatCode>
                <c:ptCount val="4"/>
                <c:pt idx="0">
                  <c:v>828.99815699999999</c:v>
                </c:pt>
                <c:pt idx="1">
                  <c:v>1146.2402200000001</c:v>
                </c:pt>
                <c:pt idx="2">
                  <c:v>569.21659399999999</c:v>
                </c:pt>
                <c:pt idx="3">
                  <c:v>159.161777</c:v>
                </c:pt>
              </c:numCache>
            </c:numRef>
          </c:val>
        </c:ser>
        <c:dLbls/>
        <c:gapWidth val="40"/>
        <c:axId val="119358208"/>
        <c:axId val="119359744"/>
      </c:barChart>
      <c:catAx>
        <c:axId val="11935820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359744"/>
        <c:crosses val="autoZero"/>
        <c:auto val="1"/>
        <c:lblAlgn val="ctr"/>
        <c:lblOffset val="100"/>
      </c:catAx>
      <c:valAx>
        <c:axId val="11935974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935820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Aiguelongue1!$G$70:$G$73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Aiguelongue1!$H$70:$H$73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Aiguelongue1!$G$70:$G$73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Aiguelongue1!$I$70:$I$73</c:f>
              <c:numCache>
                <c:formatCode>#,##0</c:formatCode>
                <c:ptCount val="4"/>
                <c:pt idx="0">
                  <c:v>2777.531747</c:v>
                </c:pt>
                <c:pt idx="1">
                  <c:v>4423.6907580000006</c:v>
                </c:pt>
                <c:pt idx="2">
                  <c:v>428.98978199999999</c:v>
                </c:pt>
                <c:pt idx="3">
                  <c:v>708.76503600000001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Aiguelongue1!$A$77:$A$79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Aiguelongue1!$B$77:$B$79</c:f>
              <c:numCache>
                <c:formatCode>#,##0</c:formatCode>
                <c:ptCount val="3"/>
                <c:pt idx="0">
                  <c:v>1216.818201</c:v>
                </c:pt>
                <c:pt idx="1">
                  <c:v>797.13548500000002</c:v>
                </c:pt>
                <c:pt idx="2">
                  <c:v>399.492975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Aiguelongue1!$A$133:$A$140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Aiguelongue1!$C$133:$C$140</c:f>
              <c:numCache>
                <c:formatCode>0.00%</c:formatCode>
                <c:ptCount val="8"/>
                <c:pt idx="0">
                  <c:v>0.66146875542361683</c:v>
                </c:pt>
                <c:pt idx="1">
                  <c:v>0.11527352798767093</c:v>
                </c:pt>
                <c:pt idx="2">
                  <c:v>2.6655046286263608E-2</c:v>
                </c:pt>
                <c:pt idx="3">
                  <c:v>1.0980867904004453E-2</c:v>
                </c:pt>
                <c:pt idx="4">
                  <c:v>3.7173596380994434E-2</c:v>
                </c:pt>
                <c:pt idx="5">
                  <c:v>7.6285195419631829E-2</c:v>
                </c:pt>
                <c:pt idx="6">
                  <c:v>7.0844919717011665E-2</c:v>
                </c:pt>
                <c:pt idx="7">
                  <c:v>1.318090880806116E-3</c:v>
                </c:pt>
              </c:numCache>
            </c:numRef>
          </c:val>
        </c:ser>
        <c:dLbls>
          <c:showVal val="1"/>
        </c:dLbls>
        <c:axId val="119415168"/>
        <c:axId val="119306880"/>
      </c:barChart>
      <c:valAx>
        <c:axId val="119306880"/>
        <c:scaling>
          <c:orientation val="minMax"/>
        </c:scaling>
        <c:axPos val="b"/>
        <c:majorGridlines/>
        <c:numFmt formatCode="0%" sourceLinked="0"/>
        <c:tickLblPos val="nextTo"/>
        <c:crossAx val="119415168"/>
        <c:crosses val="autoZero"/>
        <c:crossBetween val="between"/>
      </c:valAx>
      <c:catAx>
        <c:axId val="11941516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930688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Aiguelongue1!$H$279:$H$283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Aiguelongue1!$N$279:$N$283</c:f>
              <c:numCache>
                <c:formatCode>0.00%</c:formatCode>
                <c:ptCount val="5"/>
                <c:pt idx="0">
                  <c:v>2.8413103377371487E-2</c:v>
                </c:pt>
                <c:pt idx="1">
                  <c:v>7.2906424845045226E-2</c:v>
                </c:pt>
                <c:pt idx="2">
                  <c:v>8.5006236438930655E-2</c:v>
                </c:pt>
                <c:pt idx="3">
                  <c:v>0.64652804604141267</c:v>
                </c:pt>
                <c:pt idx="4">
                  <c:v>0.16714618929724004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Aiguelongue1!$A$100:$A$106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Aiguelongue1!$F$100:$F$106</c:f>
              <c:numCache>
                <c:formatCode>0.0%</c:formatCode>
                <c:ptCount val="7"/>
                <c:pt idx="0">
                  <c:v>0.68866419486510233</c:v>
                </c:pt>
                <c:pt idx="1">
                  <c:v>0.94178174470580289</c:v>
                </c:pt>
                <c:pt idx="2">
                  <c:v>0.98683653072333144</c:v>
                </c:pt>
                <c:pt idx="3">
                  <c:v>0.9383007896339437</c:v>
                </c:pt>
                <c:pt idx="4">
                  <c:v>0.77865801765577525</c:v>
                </c:pt>
                <c:pt idx="5">
                  <c:v>0.27844983923646793</c:v>
                </c:pt>
                <c:pt idx="6" formatCode="0.00%">
                  <c:v>2.2867454146346049E-2</c:v>
                </c:pt>
              </c:numCache>
            </c:numRef>
          </c:val>
        </c:ser>
        <c:dLbls/>
        <c:gapWidth val="63"/>
        <c:axId val="119469952"/>
        <c:axId val="119471488"/>
      </c:barChart>
      <c:catAx>
        <c:axId val="11946995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9471488"/>
        <c:crosses val="autoZero"/>
        <c:auto val="1"/>
        <c:lblAlgn val="ctr"/>
        <c:lblOffset val="100"/>
      </c:catAx>
      <c:valAx>
        <c:axId val="119471488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946995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Aiguelongue1!$E$234:$E$235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Aiguelongue1!$K$234:$K$235</c:f>
              <c:numCache>
                <c:formatCode>#,##0</c:formatCode>
                <c:ptCount val="2"/>
                <c:pt idx="0">
                  <c:v>1810.8728350000001</c:v>
                </c:pt>
                <c:pt idx="1">
                  <c:v>3315.6941530000004</c:v>
                </c:pt>
              </c:numCache>
            </c:numRef>
          </c:val>
        </c:ser>
        <c:ser>
          <c:idx val="1"/>
          <c:order val="1"/>
          <c:tx>
            <c:strRef>
              <c:f>Aiguelongue1!$E$236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Aiguelongue1!$L$236</c:f>
              <c:numCache>
                <c:formatCode>0%</c:formatCode>
                <c:ptCount val="1"/>
                <c:pt idx="0">
                  <c:v>0.15864068116220623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832928" y="2355215"/>
          <a:ext cx="6680387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95250</xdr:colOff>
      <xdr:row>150</xdr:row>
      <xdr:rowOff>0</xdr:rowOff>
    </xdr:from>
    <xdr:to>
      <xdr:col>4</xdr:col>
      <xdr:colOff>165735</xdr:colOff>
      <xdr:row>161</xdr:row>
      <xdr:rowOff>137160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361950</xdr:colOff>
      <xdr:row>262</xdr:row>
      <xdr:rowOff>85725</xdr:rowOff>
    </xdr:from>
    <xdr:to>
      <xdr:col>17</xdr:col>
      <xdr:colOff>75750</xdr:colOff>
      <xdr:row>274</xdr:row>
      <xdr:rowOff>3810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110</xdr:row>
      <xdr:rowOff>0</xdr:rowOff>
    </xdr:from>
    <xdr:to>
      <xdr:col>19</xdr:col>
      <xdr:colOff>289560</xdr:colOff>
      <xdr:row>124</xdr:row>
      <xdr:rowOff>110490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2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5.42578125" style="1" customWidth="1"/>
    <col min="2" max="2" width="6.42578125" style="1" customWidth="1"/>
    <col min="3" max="3" width="6.28515625" style="1" customWidth="1"/>
    <col min="4" max="4" width="5.7109375" style="1" customWidth="1"/>
    <col min="5" max="5" width="7" style="1" customWidth="1"/>
    <col min="6" max="6" width="5.7109375" style="1" customWidth="1"/>
    <col min="7" max="7" width="6.85546875" style="1" customWidth="1"/>
    <col min="8" max="8" width="3.5703125" style="3" customWidth="1"/>
    <col min="9" max="9" width="7.5703125" style="2" customWidth="1"/>
    <col min="10" max="10" width="5.7109375" style="1" customWidth="1"/>
    <col min="11" max="11" width="5.42578125" style="1" customWidth="1"/>
    <col min="12" max="17" width="5.7109375" style="1" customWidth="1"/>
    <col min="18" max="18" width="5" style="1" customWidth="1"/>
    <col min="19" max="19" width="4.85546875" style="1" customWidth="1"/>
    <col min="20" max="20" width="6" style="1" customWidth="1"/>
    <col min="21" max="21" width="6.28515625" style="1" customWidth="1"/>
    <col min="22" max="22" width="5.7109375" style="1" customWidth="1"/>
    <col min="23" max="16384" width="11.5703125" style="1"/>
  </cols>
  <sheetData>
    <row r="1" spans="1:22" ht="35.1" customHeight="1">
      <c r="A1" s="408" t="s">
        <v>272</v>
      </c>
      <c r="B1" s="408"/>
      <c r="C1" s="408"/>
      <c r="D1" s="408"/>
      <c r="E1" s="408"/>
      <c r="F1" s="408"/>
      <c r="G1" s="408"/>
      <c r="H1" s="408"/>
      <c r="I1" s="408"/>
      <c r="J1" s="409" t="s">
        <v>271</v>
      </c>
      <c r="K1" s="409"/>
      <c r="L1" s="409"/>
      <c r="M1" s="409"/>
      <c r="N1" s="409"/>
      <c r="O1" s="409"/>
      <c r="P1" s="409"/>
      <c r="Q1" s="409"/>
      <c r="R1" s="409"/>
      <c r="S1" s="409"/>
      <c r="T1" s="409"/>
      <c r="U1" s="409"/>
      <c r="V1" s="409"/>
    </row>
    <row r="2" spans="1:22" ht="35.1" customHeight="1">
      <c r="A2" s="410"/>
      <c r="B2" s="410"/>
      <c r="C2" s="410"/>
      <c r="D2" s="410"/>
      <c r="E2" s="410"/>
      <c r="F2" s="410"/>
      <c r="G2" s="410"/>
      <c r="H2" s="410"/>
      <c r="I2" s="410"/>
      <c r="J2" s="411" t="s">
        <v>270</v>
      </c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</row>
    <row r="3" spans="1:22" ht="14.1" customHeight="1">
      <c r="A3" s="264"/>
      <c r="B3" s="264"/>
      <c r="C3" s="264"/>
      <c r="D3" s="264"/>
      <c r="E3" s="264"/>
      <c r="F3" s="264"/>
      <c r="G3" s="264"/>
      <c r="H3" s="257"/>
      <c r="I3" s="257"/>
      <c r="J3" s="257"/>
      <c r="K3" s="264"/>
      <c r="L3" s="48"/>
      <c r="M3" s="48"/>
      <c r="N3" s="23"/>
      <c r="O3" s="23"/>
      <c r="P3" s="23"/>
      <c r="Q3" s="412">
        <v>1999</v>
      </c>
      <c r="R3" s="412"/>
      <c r="S3" s="412">
        <v>2007</v>
      </c>
      <c r="T3" s="412"/>
      <c r="U3" s="412">
        <v>2009</v>
      </c>
      <c r="V3" s="412"/>
    </row>
    <row r="4" spans="1:22" ht="14.1" customHeight="1">
      <c r="A4" s="254" t="s">
        <v>269</v>
      </c>
      <c r="B4" s="400">
        <v>9645</v>
      </c>
      <c r="C4" s="400"/>
      <c r="D4" s="259"/>
      <c r="E4" s="254" t="s">
        <v>268</v>
      </c>
      <c r="F4" s="254"/>
      <c r="G4" s="254"/>
      <c r="H4" s="252"/>
      <c r="I4" s="252"/>
      <c r="J4" s="252"/>
      <c r="K4" s="401">
        <f>SUM(B4/255080)</f>
        <v>3.7811666928022583E-2</v>
      </c>
      <c r="L4" s="401"/>
      <c r="N4" s="252" t="s">
        <v>267</v>
      </c>
      <c r="O4" s="252"/>
      <c r="P4" s="252"/>
      <c r="Q4" s="402">
        <v>9128</v>
      </c>
      <c r="R4" s="403"/>
      <c r="S4" s="413">
        <v>10526</v>
      </c>
      <c r="T4" s="402"/>
      <c r="U4" s="413">
        <v>9645</v>
      </c>
      <c r="V4" s="402"/>
    </row>
    <row r="5" spans="1:22" ht="14.1" customHeight="1">
      <c r="A5" s="264"/>
      <c r="B5" s="259"/>
      <c r="C5" s="259"/>
      <c r="D5" s="259"/>
      <c r="E5" s="259"/>
      <c r="F5" s="259"/>
      <c r="G5" s="259"/>
      <c r="H5" s="263"/>
      <c r="I5" s="263"/>
      <c r="J5" s="263"/>
      <c r="K5" s="259"/>
      <c r="N5" s="4"/>
      <c r="O5" s="4"/>
      <c r="P5" s="4"/>
      <c r="Q5" s="4"/>
      <c r="R5" s="404"/>
      <c r="S5" s="404"/>
      <c r="T5" s="404"/>
      <c r="U5" s="404"/>
      <c r="V5" s="262"/>
    </row>
    <row r="6" spans="1:22" ht="14.1" customHeight="1">
      <c r="A6" s="254" t="s">
        <v>266</v>
      </c>
      <c r="B6" s="405">
        <v>4.0199999999999996</v>
      </c>
      <c r="C6" s="405"/>
      <c r="D6" s="259"/>
      <c r="E6" s="252" t="s">
        <v>265</v>
      </c>
      <c r="F6" s="252"/>
      <c r="G6" s="252"/>
      <c r="H6" s="252"/>
      <c r="I6" s="252"/>
      <c r="J6" s="252"/>
      <c r="K6" s="406">
        <f>SUM(B4)/B6</f>
        <v>2399.253731343284</v>
      </c>
      <c r="L6" s="406"/>
      <c r="N6" s="252" t="s">
        <v>264</v>
      </c>
      <c r="O6" s="252"/>
      <c r="P6" s="252"/>
      <c r="Q6" s="261"/>
      <c r="R6" s="260"/>
      <c r="S6" s="260"/>
      <c r="T6" s="260"/>
      <c r="U6" s="414">
        <f>SUM(U4-Q4)/Q4/10</f>
        <v>5.6638913234005259E-3</v>
      </c>
      <c r="V6" s="414"/>
    </row>
    <row r="7" spans="1:22" ht="15" customHeight="1">
      <c r="A7" s="259"/>
      <c r="H7" s="4"/>
      <c r="I7" s="4"/>
      <c r="J7" s="4"/>
      <c r="N7" s="258"/>
      <c r="O7" s="258"/>
      <c r="P7" s="258"/>
      <c r="Q7" s="258"/>
      <c r="R7" s="258"/>
      <c r="S7" s="258"/>
      <c r="T7" s="258"/>
      <c r="U7" s="258"/>
      <c r="V7" s="258"/>
    </row>
    <row r="8" spans="1:22" ht="14.1" customHeight="1">
      <c r="A8" s="254" t="s">
        <v>263</v>
      </c>
      <c r="B8" s="407">
        <v>47058</v>
      </c>
      <c r="C8" s="407"/>
      <c r="D8" s="253"/>
      <c r="E8" s="252" t="s">
        <v>262</v>
      </c>
      <c r="F8" s="252"/>
      <c r="G8" s="252"/>
      <c r="H8" s="252"/>
      <c r="I8" s="252"/>
      <c r="J8" s="252"/>
      <c r="K8" s="406">
        <f>F227</f>
        <v>441</v>
      </c>
      <c r="L8" s="406"/>
      <c r="M8" s="253"/>
      <c r="N8" s="252" t="s">
        <v>261</v>
      </c>
      <c r="O8" s="252"/>
      <c r="P8" s="252"/>
      <c r="Q8" s="252"/>
      <c r="R8" s="252"/>
      <c r="S8" s="252"/>
      <c r="T8" s="251"/>
      <c r="U8" s="415">
        <f xml:space="preserve"> D149</f>
        <v>0.16633772805228234</v>
      </c>
      <c r="V8" s="415"/>
    </row>
    <row r="9" spans="1:22" ht="15" customHeight="1">
      <c r="A9" s="257"/>
      <c r="B9" s="377"/>
      <c r="C9" s="377"/>
      <c r="D9" s="257"/>
      <c r="E9" s="257"/>
      <c r="F9" s="257"/>
      <c r="G9" s="257"/>
      <c r="H9" s="257"/>
      <c r="I9" s="257"/>
      <c r="J9" s="257"/>
      <c r="K9" s="378"/>
      <c r="L9" s="378"/>
      <c r="M9" s="23"/>
      <c r="N9" s="379"/>
      <c r="O9" s="379"/>
      <c r="P9" s="379"/>
      <c r="Q9" s="23"/>
      <c r="R9" s="23"/>
      <c r="S9" s="380"/>
      <c r="T9" s="380"/>
      <c r="U9" s="256"/>
      <c r="V9" s="255"/>
    </row>
    <row r="10" spans="1:22" ht="14.1" customHeight="1">
      <c r="A10" s="254" t="s">
        <v>260</v>
      </c>
      <c r="B10" s="381">
        <f>L234</f>
        <v>0.35323303864726557</v>
      </c>
      <c r="C10" s="381"/>
      <c r="D10" s="253"/>
      <c r="E10" s="252" t="s">
        <v>259</v>
      </c>
      <c r="F10" s="252"/>
      <c r="G10" s="252"/>
      <c r="H10" s="252"/>
      <c r="I10" s="252"/>
      <c r="J10" s="252"/>
      <c r="K10" s="381">
        <f xml:space="preserve"> L235</f>
        <v>0.64676696135273437</v>
      </c>
      <c r="L10" s="381"/>
      <c r="M10" s="253"/>
      <c r="N10" s="252" t="s">
        <v>258</v>
      </c>
      <c r="O10" s="252"/>
      <c r="P10" s="252"/>
      <c r="Q10" s="252"/>
      <c r="R10" s="252"/>
      <c r="S10" s="252"/>
      <c r="T10" s="251"/>
      <c r="U10" s="381">
        <f>+L236</f>
        <v>0.15864068116220623</v>
      </c>
      <c r="V10" s="381"/>
    </row>
    <row r="11" spans="1:22" ht="14.1" customHeight="1">
      <c r="A11" s="248"/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</row>
    <row r="12" spans="1:22" ht="14.1" customHeight="1">
      <c r="A12" s="248"/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22"/>
      <c r="T12" s="73"/>
      <c r="U12" s="250"/>
      <c r="V12" s="249"/>
    </row>
    <row r="13" spans="1:22" ht="14.1" customHeight="1">
      <c r="A13" s="248"/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</row>
    <row r="14" spans="1:22" ht="14.1" customHeight="1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</row>
    <row r="15" spans="1:22" ht="14.1" customHeight="1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</row>
    <row r="16" spans="1:22" ht="14.1" customHeight="1">
      <c r="A16" s="248"/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</row>
    <row r="17" spans="1:22" ht="14.1" customHeight="1">
      <c r="A17" s="248"/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</row>
    <row r="18" spans="1:22" ht="14.1" customHeight="1">
      <c r="A18" s="248"/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</row>
    <row r="19" spans="1:22" ht="14.1" customHeight="1">
      <c r="A19" s="248"/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</row>
    <row r="20" spans="1:22" ht="14.1" customHeight="1">
      <c r="A20" s="248"/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</row>
    <row r="21" spans="1:22" ht="14.1" customHeight="1">
      <c r="A21" s="248"/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</row>
    <row r="22" spans="1:22" ht="14.1" customHeight="1">
      <c r="A22" s="248"/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</row>
    <row r="23" spans="1:22" ht="14.1" customHeight="1">
      <c r="A23" s="248"/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</row>
    <row r="24" spans="1:22" ht="14.1" customHeight="1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</row>
    <row r="25" spans="1:22" ht="14.1" customHeight="1">
      <c r="A25" s="248"/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</row>
    <row r="26" spans="1:22" ht="14.1" customHeight="1">
      <c r="A26" s="248"/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</row>
    <row r="27" spans="1:22" ht="14.1" customHeight="1">
      <c r="A27" s="248"/>
      <c r="B27" s="248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</row>
    <row r="28" spans="1:22" ht="14.1" customHeight="1">
      <c r="A28" s="248"/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</row>
    <row r="29" spans="1:22" ht="14.1" customHeight="1">
      <c r="A29" s="248"/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</row>
    <row r="30" spans="1:22" ht="14.1" customHeight="1">
      <c r="A30" s="248"/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</row>
    <row r="31" spans="1:22" ht="14.1" customHeight="1">
      <c r="A31" s="248"/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</row>
    <row r="32" spans="1:22" ht="14.1" customHeight="1">
      <c r="A32" s="248"/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</row>
    <row r="33" spans="1:22" ht="14.1" customHeight="1">
      <c r="A33" s="248"/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</row>
    <row r="34" spans="1:22" ht="14.1" customHeight="1">
      <c r="A34" s="248"/>
      <c r="B34" s="248"/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</row>
    <row r="35" spans="1:22" ht="14.1" customHeight="1">
      <c r="A35" s="248"/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</row>
    <row r="36" spans="1:22" ht="14.1" customHeight="1">
      <c r="A36" s="248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</row>
    <row r="37" spans="1:22" ht="14.1" customHeight="1">
      <c r="A37" s="248"/>
      <c r="B37" s="248"/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94" t="s">
        <v>257</v>
      </c>
      <c r="B40" s="294"/>
      <c r="C40" s="294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4"/>
      <c r="S40" s="294"/>
      <c r="T40" s="294"/>
      <c r="U40" s="294"/>
      <c r="V40" s="294"/>
    </row>
    <row r="41" spans="1:22">
      <c r="A41" s="247"/>
      <c r="H41" s="4"/>
      <c r="I41" s="4"/>
    </row>
    <row r="42" spans="1:22" ht="20.100000000000001" customHeight="1">
      <c r="A42" s="246" t="s">
        <v>256</v>
      </c>
      <c r="B42" s="395" t="s">
        <v>201</v>
      </c>
      <c r="C42" s="396"/>
      <c r="D42" s="397" t="s">
        <v>200</v>
      </c>
      <c r="E42" s="398"/>
      <c r="F42" s="399" t="s">
        <v>174</v>
      </c>
      <c r="G42" s="398"/>
      <c r="I42" s="3"/>
    </row>
    <row r="43" spans="1:22" ht="14.1" customHeight="1">
      <c r="A43" s="245" t="s">
        <v>255</v>
      </c>
      <c r="B43" s="170">
        <v>655.32895499999995</v>
      </c>
      <c r="C43" s="169">
        <f t="shared" ref="C43:C48" si="0">B43/SUM($B$43:$B$48)</f>
        <v>0.1500973800478056</v>
      </c>
      <c r="D43" s="170">
        <v>651.12322100000006</v>
      </c>
      <c r="E43" s="169">
        <f t="shared" ref="E43:E48" si="1">D43/SUM($D$43:$D$48)</f>
        <v>0.12333270817693487</v>
      </c>
      <c r="F43" s="170">
        <f t="shared" ref="F43:F49" si="2">B43+D43</f>
        <v>1306.452176</v>
      </c>
      <c r="G43" s="169">
        <f t="shared" ref="G43:G48" si="3">F43/SUM($F$43:$F$48)</f>
        <v>0.13544779686520506</v>
      </c>
      <c r="I43" s="3"/>
    </row>
    <row r="44" spans="1:22" ht="14.1" customHeight="1">
      <c r="A44" s="245" t="s">
        <v>254</v>
      </c>
      <c r="B44" s="107">
        <v>1370.3969649999999</v>
      </c>
      <c r="C44" s="39">
        <f t="shared" si="0"/>
        <v>0.31387746947937673</v>
      </c>
      <c r="D44" s="107">
        <v>1648.97507</v>
      </c>
      <c r="E44" s="39">
        <f t="shared" si="1"/>
        <v>0.31234112767013533</v>
      </c>
      <c r="F44" s="107">
        <f t="shared" si="2"/>
        <v>3019.3720349999999</v>
      </c>
      <c r="G44" s="39">
        <f t="shared" si="3"/>
        <v>0.31303655623224347</v>
      </c>
      <c r="I44" s="3"/>
    </row>
    <row r="45" spans="1:22" ht="14.1" customHeight="1">
      <c r="A45" s="245" t="s">
        <v>253</v>
      </c>
      <c r="B45" s="107">
        <v>866.14859799999999</v>
      </c>
      <c r="C45" s="39">
        <f t="shared" si="0"/>
        <v>0.19838378008473623</v>
      </c>
      <c r="D45" s="107">
        <v>942.70538799999997</v>
      </c>
      <c r="E45" s="39">
        <f t="shared" si="1"/>
        <v>0.17856283536696066</v>
      </c>
      <c r="F45" s="107">
        <f t="shared" si="2"/>
        <v>1808.8539860000001</v>
      </c>
      <c r="G45" s="39">
        <f t="shared" si="3"/>
        <v>0.18753483040204641</v>
      </c>
      <c r="I45" s="3"/>
    </row>
    <row r="46" spans="1:22" ht="14.1" customHeight="1">
      <c r="A46" s="245" t="s">
        <v>252</v>
      </c>
      <c r="B46" s="107">
        <v>728.45000600000003</v>
      </c>
      <c r="C46" s="39">
        <f t="shared" si="0"/>
        <v>0.16684511887073306</v>
      </c>
      <c r="D46" s="107">
        <v>982.01789899999994</v>
      </c>
      <c r="E46" s="39">
        <f t="shared" si="1"/>
        <v>0.18600922691082106</v>
      </c>
      <c r="F46" s="107">
        <f t="shared" si="2"/>
        <v>1710.467905</v>
      </c>
      <c r="G46" s="39">
        <f t="shared" si="3"/>
        <v>0.17733455046952509</v>
      </c>
      <c r="I46" s="3"/>
    </row>
    <row r="47" spans="1:22" ht="14.1" customHeight="1">
      <c r="A47" s="245" t="s">
        <v>251</v>
      </c>
      <c r="B47" s="107">
        <v>515.56458799999996</v>
      </c>
      <c r="C47" s="39">
        <f t="shared" si="0"/>
        <v>0.11808557109188975</v>
      </c>
      <c r="D47" s="107">
        <v>625.189753</v>
      </c>
      <c r="E47" s="39">
        <f t="shared" si="1"/>
        <v>0.11842051223966252</v>
      </c>
      <c r="F47" s="107">
        <f t="shared" si="2"/>
        <v>1140.7543409999998</v>
      </c>
      <c r="G47" s="39">
        <f t="shared" si="3"/>
        <v>0.11826890037869159</v>
      </c>
      <c r="I47" s="3"/>
    </row>
    <row r="48" spans="1:22" ht="14.1" customHeight="1">
      <c r="A48" s="245" t="s">
        <v>250</v>
      </c>
      <c r="B48" s="107">
        <v>230.13616300000001</v>
      </c>
      <c r="C48" s="39">
        <f t="shared" si="0"/>
        <v>5.2710680425458602E-2</v>
      </c>
      <c r="D48" s="107">
        <v>429.392897</v>
      </c>
      <c r="E48" s="39">
        <f t="shared" si="1"/>
        <v>8.1333589635485676E-2</v>
      </c>
      <c r="F48" s="107">
        <f t="shared" si="2"/>
        <v>659.52906000000007</v>
      </c>
      <c r="G48" s="39">
        <f t="shared" si="3"/>
        <v>6.8377365652288261E-2</v>
      </c>
      <c r="I48" s="3"/>
    </row>
    <row r="49" spans="1:22" ht="14.1" customHeight="1">
      <c r="A49" s="238" t="s">
        <v>126</v>
      </c>
      <c r="B49" s="244">
        <f>SUM(B43:B48)</f>
        <v>4366.025275</v>
      </c>
      <c r="C49" s="236"/>
      <c r="D49" s="244">
        <f>SUM(D43:D48)</f>
        <v>5279.4042279999994</v>
      </c>
      <c r="E49" s="236"/>
      <c r="F49" s="244">
        <f t="shared" si="2"/>
        <v>9645.4295029999994</v>
      </c>
      <c r="G49" s="7"/>
      <c r="I49" s="3"/>
    </row>
    <row r="50" spans="1:22" ht="14.1" customHeight="1">
      <c r="I50" s="4"/>
    </row>
    <row r="51" spans="1:22" ht="20.100000000000001" customHeight="1">
      <c r="A51" s="243" t="s">
        <v>249</v>
      </c>
      <c r="B51" s="395" t="s">
        <v>201</v>
      </c>
      <c r="C51" s="396"/>
      <c r="D51" s="397" t="s">
        <v>200</v>
      </c>
      <c r="E51" s="398"/>
      <c r="F51" s="399" t="s">
        <v>174</v>
      </c>
      <c r="G51" s="398"/>
      <c r="I51" s="4"/>
    </row>
    <row r="52" spans="1:22" ht="14.1" customHeight="1">
      <c r="A52" s="242" t="s">
        <v>248</v>
      </c>
      <c r="B52" s="85">
        <v>10.841586</v>
      </c>
      <c r="C52" s="169">
        <f t="shared" ref="C52:C59" si="4">B52/SUM($B$52:$B$59)</f>
        <v>2.923287610381453E-3</v>
      </c>
      <c r="D52" s="85">
        <v>0</v>
      </c>
      <c r="E52" s="169">
        <f t="shared" ref="E52:E59" si="5">D52/SUM($D$52:$D$59)</f>
        <v>0</v>
      </c>
      <c r="F52" s="85">
        <f t="shared" ref="F52:F59" si="6">B52+D52</f>
        <v>10.841586</v>
      </c>
      <c r="G52" s="169">
        <f t="shared" ref="G52:G59" si="7">F52/SUM($F$52:$F$59)</f>
        <v>1.3006104121668256E-3</v>
      </c>
      <c r="I52" s="4"/>
    </row>
    <row r="53" spans="1:22" ht="14.1" customHeight="1">
      <c r="A53" s="241" t="s">
        <v>247</v>
      </c>
      <c r="B53" s="97">
        <v>129.029405</v>
      </c>
      <c r="C53" s="39">
        <f t="shared" si="4"/>
        <v>3.4791040813714036E-2</v>
      </c>
      <c r="D53" s="97">
        <v>60.838048000000001</v>
      </c>
      <c r="E53" s="39">
        <f t="shared" si="5"/>
        <v>1.3148284445949796E-2</v>
      </c>
      <c r="F53" s="97">
        <f t="shared" si="6"/>
        <v>189.86745300000001</v>
      </c>
      <c r="G53" s="39">
        <f t="shared" si="7"/>
        <v>2.2777441077661092E-2</v>
      </c>
      <c r="I53" s="4"/>
    </row>
    <row r="54" spans="1:22" ht="14.1" customHeight="1">
      <c r="A54" s="241" t="s">
        <v>246</v>
      </c>
      <c r="B54" s="97">
        <v>857.93582600000002</v>
      </c>
      <c r="C54" s="39">
        <f t="shared" si="4"/>
        <v>0.23133083763281295</v>
      </c>
      <c r="D54" s="97">
        <v>628.69430299999999</v>
      </c>
      <c r="E54" s="39">
        <f t="shared" si="5"/>
        <v>0.13587305637077882</v>
      </c>
      <c r="F54" s="97">
        <f t="shared" si="6"/>
        <v>1486.6301290000001</v>
      </c>
      <c r="G54" s="39">
        <f t="shared" si="7"/>
        <v>0.17834352140160226</v>
      </c>
      <c r="I54" s="4"/>
    </row>
    <row r="55" spans="1:22" ht="14.1" customHeight="1">
      <c r="A55" s="241" t="s">
        <v>245</v>
      </c>
      <c r="B55" s="97">
        <v>498.78378099999998</v>
      </c>
      <c r="C55" s="39">
        <f t="shared" si="4"/>
        <v>0.13449032708466419</v>
      </c>
      <c r="D55" s="97">
        <v>848.25599199999999</v>
      </c>
      <c r="E55" s="39">
        <f t="shared" si="5"/>
        <v>0.18332460413255391</v>
      </c>
      <c r="F55" s="97">
        <f t="shared" si="6"/>
        <v>1347.039773</v>
      </c>
      <c r="G55" s="39">
        <f t="shared" si="7"/>
        <v>0.16159757016792906</v>
      </c>
      <c r="I55" s="4"/>
    </row>
    <row r="56" spans="1:22" ht="14.1" customHeight="1">
      <c r="A56" s="241" t="s">
        <v>244</v>
      </c>
      <c r="B56" s="97">
        <v>317.110769</v>
      </c>
      <c r="C56" s="39">
        <f t="shared" si="4"/>
        <v>8.5504646841913626E-2</v>
      </c>
      <c r="D56" s="97">
        <v>855.58364299999994</v>
      </c>
      <c r="E56" s="39">
        <f t="shared" si="5"/>
        <v>0.18490825191278265</v>
      </c>
      <c r="F56" s="97">
        <f t="shared" si="6"/>
        <v>1172.6944119999998</v>
      </c>
      <c r="G56" s="39">
        <f t="shared" si="7"/>
        <v>0.14068223620944878</v>
      </c>
      <c r="I56" s="4"/>
    </row>
    <row r="57" spans="1:22" ht="14.1" customHeight="1">
      <c r="A57" s="241" t="s">
        <v>243</v>
      </c>
      <c r="B57" s="97">
        <v>499.05273799999998</v>
      </c>
      <c r="C57" s="39">
        <f t="shared" si="4"/>
        <v>0.13456284771640803</v>
      </c>
      <c r="D57" s="97">
        <v>57.793672000000001</v>
      </c>
      <c r="E57" s="39">
        <f t="shared" si="5"/>
        <v>1.2490335630622539E-2</v>
      </c>
      <c r="F57" s="97">
        <f t="shared" si="6"/>
        <v>556.84640999999999</v>
      </c>
      <c r="G57" s="39">
        <f t="shared" si="7"/>
        <v>6.6802056343390828E-2</v>
      </c>
      <c r="I57" s="4"/>
    </row>
    <row r="58" spans="1:22" ht="14.1" customHeight="1">
      <c r="A58" s="241" t="s">
        <v>242</v>
      </c>
      <c r="B58" s="97">
        <v>634.37853199999995</v>
      </c>
      <c r="C58" s="39">
        <f t="shared" si="4"/>
        <v>0.17105162500095225</v>
      </c>
      <c r="D58" s="97">
        <v>868.07230099999992</v>
      </c>
      <c r="E58" s="39">
        <f t="shared" si="5"/>
        <v>0.18760729360018499</v>
      </c>
      <c r="F58" s="97">
        <f t="shared" si="6"/>
        <v>1502.4508329999999</v>
      </c>
      <c r="G58" s="39">
        <f t="shared" si="7"/>
        <v>0.18024145149690465</v>
      </c>
      <c r="I58" s="4"/>
      <c r="N58" s="240"/>
      <c r="O58" s="240"/>
      <c r="P58" s="240"/>
      <c r="Q58" s="240"/>
      <c r="R58" s="240"/>
      <c r="S58" s="240"/>
      <c r="T58" s="240"/>
      <c r="U58" s="240"/>
      <c r="V58" s="240"/>
    </row>
    <row r="59" spans="1:22" ht="14.1" customHeight="1">
      <c r="A59" s="239" t="s">
        <v>241</v>
      </c>
      <c r="B59" s="81">
        <v>761.56368199999997</v>
      </c>
      <c r="C59" s="37">
        <f t="shared" si="4"/>
        <v>0.20534538729915353</v>
      </c>
      <c r="D59" s="81">
        <v>1307.8332189999999</v>
      </c>
      <c r="E59" s="37">
        <f t="shared" si="5"/>
        <v>0.28264817390712721</v>
      </c>
      <c r="F59" s="81">
        <f t="shared" si="6"/>
        <v>2069.3969010000001</v>
      </c>
      <c r="G59" s="37">
        <f t="shared" si="7"/>
        <v>0.24825511289089638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38" t="s">
        <v>126</v>
      </c>
      <c r="B60" s="235">
        <f>SUM(B52:B59)</f>
        <v>3708.6963189999997</v>
      </c>
      <c r="C60" s="237"/>
      <c r="D60" s="235">
        <f>SUM(D52:D59)</f>
        <v>4627.0711780000001</v>
      </c>
      <c r="E60" s="236"/>
      <c r="F60" s="235">
        <f>SUM(F52:F59)</f>
        <v>8335.7674970000007</v>
      </c>
      <c r="G60" s="7"/>
      <c r="I60" s="4"/>
    </row>
    <row r="61" spans="1:22" ht="14.1" customHeight="1">
      <c r="A61" s="234"/>
      <c r="B61" s="77"/>
      <c r="C61" s="152"/>
      <c r="D61" s="77"/>
      <c r="E61" s="222"/>
      <c r="F61" s="77"/>
      <c r="G61" s="75"/>
      <c r="H61" s="4"/>
      <c r="I61" s="4"/>
    </row>
    <row r="62" spans="1:22" ht="20.100000000000001" customHeight="1">
      <c r="A62" s="233" t="s">
        <v>240</v>
      </c>
      <c r="B62" s="232" t="s">
        <v>126</v>
      </c>
      <c r="C62" s="231" t="s">
        <v>178</v>
      </c>
      <c r="D62" s="77"/>
      <c r="E62" s="222"/>
      <c r="F62" s="77"/>
      <c r="G62" s="221"/>
      <c r="H62" s="4"/>
      <c r="I62" s="206"/>
      <c r="J62" s="206"/>
      <c r="K62" s="206"/>
      <c r="L62" s="206"/>
      <c r="M62" s="206"/>
      <c r="N62" s="206"/>
      <c r="O62" s="4"/>
      <c r="P62" s="4"/>
    </row>
    <row r="63" spans="1:22" ht="14.1" customHeight="1">
      <c r="A63" s="230" t="s">
        <v>239</v>
      </c>
      <c r="B63" s="229">
        <v>9100.9981989999997</v>
      </c>
      <c r="C63" s="228">
        <f>B63/SUM($B$63:$B$64)</f>
        <v>0.94355551516779124</v>
      </c>
      <c r="D63" s="77"/>
      <c r="E63" s="222"/>
      <c r="F63" s="77"/>
      <c r="G63" s="221"/>
      <c r="H63" s="4"/>
      <c r="I63" s="206"/>
      <c r="J63" s="206"/>
      <c r="K63" s="206"/>
      <c r="L63" s="206"/>
      <c r="M63" s="206"/>
      <c r="N63" s="206"/>
      <c r="O63" s="206"/>
      <c r="P63" s="205"/>
    </row>
    <row r="64" spans="1:22" ht="14.1" customHeight="1">
      <c r="A64" s="227" t="s">
        <v>238</v>
      </c>
      <c r="B64" s="226">
        <v>544.43129899999997</v>
      </c>
      <c r="C64" s="225">
        <f>B64/SUM($B$63:$B$64)</f>
        <v>5.6444484832208763E-2</v>
      </c>
      <c r="D64" s="77"/>
      <c r="E64" s="222"/>
      <c r="F64" s="77"/>
      <c r="G64" s="221"/>
      <c r="I64" s="4"/>
    </row>
    <row r="65" spans="1:22" ht="14.1" customHeight="1">
      <c r="A65" s="224"/>
      <c r="B65" s="152"/>
      <c r="C65" s="223"/>
      <c r="D65" s="77"/>
      <c r="E65" s="222"/>
      <c r="F65" s="77"/>
      <c r="G65" s="221"/>
      <c r="I65" s="4"/>
    </row>
    <row r="66" spans="1:22" ht="14.1" customHeight="1">
      <c r="A66" s="224"/>
      <c r="B66" s="152"/>
      <c r="C66" s="223"/>
      <c r="D66" s="77"/>
      <c r="E66" s="222"/>
      <c r="F66" s="77"/>
      <c r="G66" s="221"/>
      <c r="I66" s="4"/>
    </row>
    <row r="67" spans="1:22" ht="20.100000000000001" customHeight="1">
      <c r="A67" s="294" t="s">
        <v>237</v>
      </c>
      <c r="B67" s="294"/>
      <c r="C67" s="294"/>
      <c r="D67" s="294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4"/>
    </row>
    <row r="68" spans="1:22" ht="14.45" customHeight="1">
      <c r="I68" s="3"/>
    </row>
    <row r="69" spans="1:22" ht="20.100000000000001" customHeight="1">
      <c r="A69" s="92" t="s">
        <v>236</v>
      </c>
      <c r="B69" s="382" t="s">
        <v>106</v>
      </c>
      <c r="C69" s="382"/>
      <c r="D69" s="382" t="s">
        <v>235</v>
      </c>
      <c r="E69" s="382"/>
      <c r="G69" s="383" t="s">
        <v>234</v>
      </c>
      <c r="H69" s="384"/>
      <c r="I69" s="385"/>
      <c r="M69" s="220"/>
      <c r="N69" s="220"/>
      <c r="O69" s="220"/>
    </row>
    <row r="70" spans="1:22" ht="14.45" customHeight="1">
      <c r="A70" s="219"/>
      <c r="B70" s="218">
        <v>2009</v>
      </c>
      <c r="C70" s="217" t="s">
        <v>178</v>
      </c>
      <c r="D70" s="218">
        <v>2009</v>
      </c>
      <c r="E70" s="217" t="s">
        <v>178</v>
      </c>
      <c r="G70" s="386" t="s">
        <v>233</v>
      </c>
      <c r="H70" s="387"/>
      <c r="I70" s="210">
        <v>2777.531747</v>
      </c>
    </row>
    <row r="71" spans="1:22" ht="22.7" customHeight="1">
      <c r="A71" s="64" t="s">
        <v>174</v>
      </c>
      <c r="B71" s="212">
        <v>5276.4577470000004</v>
      </c>
      <c r="C71" s="39"/>
      <c r="D71" s="212">
        <v>9596.2196460000014</v>
      </c>
      <c r="E71" s="216"/>
      <c r="G71" s="304" t="s">
        <v>232</v>
      </c>
      <c r="H71" s="388"/>
      <c r="I71" s="210">
        <v>4423.6907580000006</v>
      </c>
    </row>
    <row r="72" spans="1:22" ht="22.7" customHeight="1">
      <c r="A72" s="215" t="s">
        <v>231</v>
      </c>
      <c r="B72" s="107">
        <v>2698.4069220000001</v>
      </c>
      <c r="C72" s="39">
        <f t="shared" ref="C72:C79" si="8">SUM(B72/$B$71)</f>
        <v>0.51140500907720055</v>
      </c>
      <c r="D72" s="107">
        <v>2698.4069220000001</v>
      </c>
      <c r="E72" s="39">
        <f t="shared" ref="E72:E79" si="9">SUM(D72/$D$71)</f>
        <v>0.28119478519072655</v>
      </c>
      <c r="G72" s="304" t="s">
        <v>230</v>
      </c>
      <c r="H72" s="389"/>
      <c r="I72" s="210">
        <v>428.98978199999999</v>
      </c>
    </row>
    <row r="73" spans="1:22" ht="22.7" customHeight="1">
      <c r="A73" s="211" t="s">
        <v>229</v>
      </c>
      <c r="B73" s="107">
        <v>1056.0703250000001</v>
      </c>
      <c r="C73" s="39">
        <f t="shared" si="8"/>
        <v>0.2001475943971015</v>
      </c>
      <c r="D73" s="107">
        <v>1056.0703250000001</v>
      </c>
      <c r="E73" s="39">
        <f t="shared" si="9"/>
        <v>0.11005066202712467</v>
      </c>
      <c r="G73" s="390" t="s">
        <v>228</v>
      </c>
      <c r="H73" s="391"/>
      <c r="I73" s="207">
        <v>708.76503600000001</v>
      </c>
    </row>
    <row r="74" spans="1:22" ht="22.7" customHeight="1">
      <c r="A74" s="214" t="s">
        <v>227</v>
      </c>
      <c r="B74" s="107">
        <v>1642.3365960000001</v>
      </c>
      <c r="C74" s="39">
        <f t="shared" si="8"/>
        <v>0.31125741449057792</v>
      </c>
      <c r="D74" s="107">
        <v>1642.3365960000001</v>
      </c>
      <c r="E74" s="39">
        <f t="shared" si="9"/>
        <v>0.17114412305939417</v>
      </c>
      <c r="H74" s="49"/>
      <c r="I74" s="213"/>
      <c r="J74" s="48"/>
      <c r="K74" s="48"/>
    </row>
    <row r="75" spans="1:22">
      <c r="A75" s="64" t="s">
        <v>226</v>
      </c>
      <c r="B75" s="107">
        <v>164.60416500000002</v>
      </c>
      <c r="C75" s="39">
        <f t="shared" si="8"/>
        <v>3.1195960034663007E-2</v>
      </c>
      <c r="D75" s="107">
        <v>386.65289799999999</v>
      </c>
      <c r="E75" s="39">
        <f t="shared" si="9"/>
        <v>4.0292210085162941E-2</v>
      </c>
      <c r="G75" s="392" t="s">
        <v>225</v>
      </c>
      <c r="H75" s="393"/>
      <c r="I75" s="394"/>
      <c r="J75" s="48"/>
      <c r="K75" s="48"/>
    </row>
    <row r="76" spans="1:22">
      <c r="A76" s="64" t="s">
        <v>224</v>
      </c>
      <c r="B76" s="107">
        <v>2413.4466620000003</v>
      </c>
      <c r="C76" s="39">
        <f t="shared" si="8"/>
        <v>0.45739903126717868</v>
      </c>
      <c r="D76" s="212">
        <v>6511.1598259999992</v>
      </c>
      <c r="E76" s="39">
        <f t="shared" si="9"/>
        <v>0.67851300472411036</v>
      </c>
      <c r="G76" s="375" t="s">
        <v>177</v>
      </c>
      <c r="H76" s="376"/>
      <c r="I76" s="210">
        <v>828.99815699999999</v>
      </c>
      <c r="J76" s="48"/>
      <c r="K76" s="48"/>
    </row>
    <row r="77" spans="1:22">
      <c r="A77" s="211" t="s">
        <v>223</v>
      </c>
      <c r="B77" s="107">
        <v>1216.818201</v>
      </c>
      <c r="C77" s="39">
        <f t="shared" si="8"/>
        <v>0.23061270635434125</v>
      </c>
      <c r="D77" s="107">
        <v>2478.5316480000001</v>
      </c>
      <c r="E77" s="39">
        <f t="shared" si="9"/>
        <v>0.2582820880963399</v>
      </c>
      <c r="G77" s="375" t="s">
        <v>176</v>
      </c>
      <c r="H77" s="376"/>
      <c r="I77" s="210">
        <v>1146.2402200000001</v>
      </c>
      <c r="J77" s="48"/>
      <c r="K77" s="48"/>
    </row>
    <row r="78" spans="1:22">
      <c r="A78" s="211" t="s">
        <v>222</v>
      </c>
      <c r="B78" s="107">
        <v>797.13548500000002</v>
      </c>
      <c r="C78" s="39">
        <f t="shared" si="8"/>
        <v>0.1510739824370283</v>
      </c>
      <c r="D78" s="107">
        <v>3014.7664760000002</v>
      </c>
      <c r="E78" s="39">
        <f t="shared" si="9"/>
        <v>0.31416188741122109</v>
      </c>
      <c r="G78" s="375" t="s">
        <v>221</v>
      </c>
      <c r="H78" s="376"/>
      <c r="I78" s="210">
        <v>569.21659399999999</v>
      </c>
      <c r="J78" s="48"/>
      <c r="K78" s="48"/>
    </row>
    <row r="79" spans="1:22">
      <c r="A79" s="209" t="s">
        <v>220</v>
      </c>
      <c r="B79" s="208">
        <v>399.492975</v>
      </c>
      <c r="C79" s="37">
        <f t="shared" si="8"/>
        <v>7.5712342286287995E-2</v>
      </c>
      <c r="D79" s="208">
        <v>1017.861702</v>
      </c>
      <c r="E79" s="37">
        <f t="shared" si="9"/>
        <v>0.10606902921654945</v>
      </c>
      <c r="G79" s="361" t="s">
        <v>219</v>
      </c>
      <c r="H79" s="362"/>
      <c r="I79" s="207">
        <v>159.161777</v>
      </c>
      <c r="J79" s="48"/>
      <c r="K79" s="48"/>
    </row>
    <row r="80" spans="1:22" ht="14.1" customHeight="1">
      <c r="I80" s="4"/>
    </row>
    <row r="81" spans="1:22" ht="14.1" customHeight="1">
      <c r="A81" s="206"/>
      <c r="B81" s="205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76"/>
      <c r="B82" s="141"/>
      <c r="I82" s="4"/>
    </row>
    <row r="83" spans="1:22" ht="14.1" customHeight="1">
      <c r="A83" s="76"/>
      <c r="B83" s="141"/>
      <c r="I83" s="4"/>
    </row>
    <row r="84" spans="1:22" ht="14.1" customHeight="1">
      <c r="A84" s="76"/>
      <c r="B84" s="141"/>
      <c r="I84" s="4"/>
    </row>
    <row r="85" spans="1:22" ht="14.1" customHeight="1">
      <c r="I85" s="4"/>
    </row>
    <row r="86" spans="1:22" ht="20.100000000000001" customHeight="1">
      <c r="A86" s="204" t="s">
        <v>218</v>
      </c>
      <c r="B86" s="203"/>
      <c r="I86" s="4"/>
    </row>
    <row r="87" spans="1:22" ht="22.7" customHeight="1">
      <c r="A87" s="64" t="s">
        <v>174</v>
      </c>
      <c r="B87" s="202">
        <f>SUM(B88:B92)</f>
        <v>2421.1042079999997</v>
      </c>
      <c r="I87" s="4"/>
    </row>
    <row r="88" spans="1:22">
      <c r="A88" s="64" t="s">
        <v>217</v>
      </c>
      <c r="B88" s="201">
        <v>1318.5350450000001</v>
      </c>
      <c r="I88" s="4"/>
    </row>
    <row r="89" spans="1:22">
      <c r="A89" s="64" t="s">
        <v>216</v>
      </c>
      <c r="B89" s="201">
        <v>564.79157600000008</v>
      </c>
      <c r="I89" s="4"/>
    </row>
    <row r="90" spans="1:22">
      <c r="A90" s="64" t="s">
        <v>215</v>
      </c>
      <c r="B90" s="201">
        <v>381.63791900000001</v>
      </c>
      <c r="I90" s="4"/>
    </row>
    <row r="91" spans="1:22">
      <c r="A91" s="64" t="s">
        <v>214</v>
      </c>
      <c r="B91" s="201">
        <v>122.669325</v>
      </c>
      <c r="I91" s="4"/>
    </row>
    <row r="92" spans="1:22">
      <c r="A92" s="60" t="s">
        <v>213</v>
      </c>
      <c r="B92" s="200">
        <v>33.470343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48" t="s">
        <v>212</v>
      </c>
      <c r="B96" s="129"/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</row>
    <row r="97" spans="1:9" ht="14.1" customHeight="1">
      <c r="F97" s="199"/>
      <c r="G97" s="199"/>
      <c r="H97" s="198"/>
      <c r="I97" s="4"/>
    </row>
    <row r="98" spans="1:9" ht="20.100000000000001" customHeight="1">
      <c r="A98" s="334" t="s">
        <v>211</v>
      </c>
      <c r="B98" s="363" t="s">
        <v>210</v>
      </c>
      <c r="C98" s="364"/>
      <c r="D98" s="363" t="s">
        <v>126</v>
      </c>
      <c r="E98" s="364"/>
      <c r="F98" s="367" t="s">
        <v>178</v>
      </c>
      <c r="H98" s="1"/>
      <c r="I98" s="1"/>
    </row>
    <row r="99" spans="1:9" ht="20.100000000000001" customHeight="1">
      <c r="A99" s="336"/>
      <c r="B99" s="365"/>
      <c r="C99" s="366"/>
      <c r="D99" s="365"/>
      <c r="E99" s="366"/>
      <c r="F99" s="368"/>
      <c r="H99" s="1"/>
      <c r="I99" s="1"/>
    </row>
    <row r="100" spans="1:9" ht="14.1" customHeight="1">
      <c r="A100" s="171" t="s">
        <v>209</v>
      </c>
      <c r="B100" s="197">
        <v>218.80291</v>
      </c>
      <c r="C100" s="196"/>
      <c r="D100" s="195">
        <v>317.72075799999999</v>
      </c>
      <c r="E100" s="194"/>
      <c r="F100" s="193">
        <f t="shared" ref="F100:F106" si="10">B100/D100</f>
        <v>0.68866419486510233</v>
      </c>
      <c r="H100" s="1"/>
      <c r="I100" s="1"/>
    </row>
    <row r="101" spans="1:9" ht="14.1" customHeight="1">
      <c r="A101" s="168" t="s">
        <v>208</v>
      </c>
      <c r="B101" s="192">
        <v>361.43317999999999</v>
      </c>
      <c r="C101" s="191"/>
      <c r="D101" s="190">
        <v>383.77594599999998</v>
      </c>
      <c r="E101" s="189"/>
      <c r="F101" s="188">
        <f t="shared" si="10"/>
        <v>0.94178174470580289</v>
      </c>
      <c r="H101" s="1"/>
      <c r="I101" s="1"/>
    </row>
    <row r="102" spans="1:9" ht="14.1" customHeight="1">
      <c r="A102" s="168" t="s">
        <v>207</v>
      </c>
      <c r="B102" s="192">
        <v>367.68227300000001</v>
      </c>
      <c r="C102" s="191"/>
      <c r="D102" s="190">
        <v>372.58680800000002</v>
      </c>
      <c r="E102" s="189"/>
      <c r="F102" s="188">
        <f t="shared" si="10"/>
        <v>0.98683653072333144</v>
      </c>
      <c r="G102" s="4"/>
      <c r="H102" s="1"/>
      <c r="I102" s="1"/>
    </row>
    <row r="103" spans="1:9" ht="14.1" customHeight="1">
      <c r="A103" s="168" t="s">
        <v>206</v>
      </c>
      <c r="B103" s="192">
        <v>255.25900899999999</v>
      </c>
      <c r="C103" s="191"/>
      <c r="D103" s="190">
        <v>272.043903</v>
      </c>
      <c r="E103" s="189"/>
      <c r="F103" s="188">
        <f t="shared" si="10"/>
        <v>0.9383007896339437</v>
      </c>
      <c r="H103" s="1"/>
      <c r="I103" s="1"/>
    </row>
    <row r="104" spans="1:9" ht="14.1" customHeight="1">
      <c r="A104" s="168" t="s">
        <v>205</v>
      </c>
      <c r="B104" s="192">
        <v>1415.3889669999999</v>
      </c>
      <c r="C104" s="191"/>
      <c r="D104" s="190">
        <v>1817.7286239999999</v>
      </c>
      <c r="E104" s="189"/>
      <c r="F104" s="188">
        <f t="shared" si="10"/>
        <v>0.77865801765577525</v>
      </c>
      <c r="H104" s="1"/>
      <c r="I104" s="1"/>
    </row>
    <row r="105" spans="1:9" ht="14.1" customHeight="1">
      <c r="A105" s="168" t="s">
        <v>204</v>
      </c>
      <c r="B105" s="192">
        <v>258.846833</v>
      </c>
      <c r="C105" s="191"/>
      <c r="D105" s="190">
        <v>929.59950600000002</v>
      </c>
      <c r="E105" s="189"/>
      <c r="F105" s="188">
        <f t="shared" si="10"/>
        <v>0.27844983923646793</v>
      </c>
      <c r="I105" s="4"/>
    </row>
    <row r="106" spans="1:9" ht="14.1" customHeight="1">
      <c r="A106" s="164" t="s">
        <v>203</v>
      </c>
      <c r="B106" s="157">
        <v>121.64582999999999</v>
      </c>
      <c r="C106" s="187"/>
      <c r="D106" s="186">
        <v>5319.6052880000007</v>
      </c>
      <c r="E106" s="185"/>
      <c r="F106" s="184">
        <f t="shared" si="10"/>
        <v>2.2867454146346049E-2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69" t="s">
        <v>202</v>
      </c>
      <c r="B113" s="371" t="s">
        <v>201</v>
      </c>
      <c r="C113" s="354" t="s">
        <v>200</v>
      </c>
      <c r="D113" s="356" t="s">
        <v>174</v>
      </c>
      <c r="E113" s="371" t="s">
        <v>201</v>
      </c>
      <c r="F113" s="354" t="s">
        <v>200</v>
      </c>
      <c r="G113" s="356" t="s">
        <v>174</v>
      </c>
      <c r="I113" s="4"/>
    </row>
    <row r="114" spans="1:9" ht="27.6" customHeight="1">
      <c r="A114" s="370"/>
      <c r="B114" s="372"/>
      <c r="C114" s="373"/>
      <c r="D114" s="357"/>
      <c r="E114" s="374"/>
      <c r="F114" s="355"/>
      <c r="G114" s="357"/>
      <c r="H114" s="1"/>
      <c r="I114" s="1"/>
    </row>
    <row r="115" spans="1:9" ht="14.1" customHeight="1">
      <c r="A115" s="95" t="s">
        <v>199</v>
      </c>
      <c r="B115" s="183">
        <v>2805</v>
      </c>
      <c r="C115" s="182">
        <v>3483</v>
      </c>
      <c r="D115" s="181">
        <f t="shared" ref="D115:D122" si="11">SUM(B115:C115)</f>
        <v>6288</v>
      </c>
      <c r="E115" s="180"/>
      <c r="F115" s="19"/>
      <c r="G115" s="19"/>
      <c r="H115" s="1"/>
      <c r="I115" s="1"/>
    </row>
    <row r="116" spans="1:9" ht="14.1" customHeight="1">
      <c r="A116" s="64" t="s">
        <v>198</v>
      </c>
      <c r="B116" s="178">
        <v>308</v>
      </c>
      <c r="C116" s="177">
        <v>380</v>
      </c>
      <c r="D116" s="179">
        <f t="shared" si="11"/>
        <v>688</v>
      </c>
      <c r="E116" s="172">
        <f t="shared" ref="E116:E122" si="12">B116/$B$115</f>
        <v>0.10980392156862745</v>
      </c>
      <c r="F116" s="172">
        <f t="shared" ref="F116:F122" si="13">C116/$C$115</f>
        <v>0.10910134941142693</v>
      </c>
      <c r="G116" s="172">
        <f t="shared" ref="G116:G122" si="14">D116/$D$115</f>
        <v>0.10941475826972011</v>
      </c>
      <c r="H116" s="1"/>
      <c r="I116" s="1"/>
    </row>
    <row r="117" spans="1:9" ht="14.1" customHeight="1">
      <c r="A117" s="64" t="s">
        <v>197</v>
      </c>
      <c r="B117" s="178">
        <v>122</v>
      </c>
      <c r="C117" s="177">
        <v>220</v>
      </c>
      <c r="D117" s="176">
        <f t="shared" si="11"/>
        <v>342</v>
      </c>
      <c r="E117" s="172">
        <f t="shared" si="12"/>
        <v>4.3493761140819966E-2</v>
      </c>
      <c r="F117" s="172">
        <f t="shared" si="13"/>
        <v>6.3163939132931377E-2</v>
      </c>
      <c r="G117" s="172">
        <f t="shared" si="14"/>
        <v>5.4389312977099237E-2</v>
      </c>
      <c r="H117" s="1"/>
      <c r="I117" s="1"/>
    </row>
    <row r="118" spans="1:9" ht="14.1" customHeight="1">
      <c r="A118" s="64" t="s">
        <v>196</v>
      </c>
      <c r="B118" s="178">
        <v>88.520955999999984</v>
      </c>
      <c r="C118" s="177">
        <v>170.744888</v>
      </c>
      <c r="D118" s="176">
        <f t="shared" si="11"/>
        <v>259.26584400000002</v>
      </c>
      <c r="E118" s="172">
        <f t="shared" si="12"/>
        <v>3.1558273083778961E-2</v>
      </c>
      <c r="F118" s="172">
        <f t="shared" si="13"/>
        <v>4.9022362331323573E-2</v>
      </c>
      <c r="G118" s="172">
        <f t="shared" si="14"/>
        <v>4.1231845419847334E-2</v>
      </c>
      <c r="H118" s="1"/>
      <c r="I118" s="1"/>
    </row>
    <row r="119" spans="1:9" ht="14.1" customHeight="1">
      <c r="A119" s="64" t="s">
        <v>195</v>
      </c>
      <c r="B119" s="178">
        <v>368.32133199999998</v>
      </c>
      <c r="C119" s="177">
        <v>325.012316</v>
      </c>
      <c r="D119" s="176">
        <f t="shared" si="11"/>
        <v>693.33364800000004</v>
      </c>
      <c r="E119" s="172">
        <f t="shared" si="12"/>
        <v>0.13130885276292334</v>
      </c>
      <c r="F119" s="172">
        <f t="shared" si="13"/>
        <v>9.3313900660350266E-2</v>
      </c>
      <c r="G119" s="172">
        <f t="shared" si="14"/>
        <v>0.11026298473282443</v>
      </c>
      <c r="H119" s="1"/>
      <c r="I119" s="1"/>
    </row>
    <row r="120" spans="1:9" ht="14.1" customHeight="1">
      <c r="A120" s="64" t="s">
        <v>194</v>
      </c>
      <c r="B120" s="178">
        <v>400.38098000000002</v>
      </c>
      <c r="C120" s="177">
        <v>488.81133</v>
      </c>
      <c r="D120" s="176">
        <f t="shared" si="11"/>
        <v>889.19231000000002</v>
      </c>
      <c r="E120" s="172">
        <f t="shared" si="12"/>
        <v>0.14273831729055259</v>
      </c>
      <c r="F120" s="172">
        <f t="shared" si="13"/>
        <v>0.14034204134366926</v>
      </c>
      <c r="G120" s="172">
        <f t="shared" si="14"/>
        <v>0.14141099077608144</v>
      </c>
      <c r="H120" s="1"/>
      <c r="I120" s="1"/>
    </row>
    <row r="121" spans="1:9" ht="14.1" customHeight="1">
      <c r="A121" s="64" t="s">
        <v>193</v>
      </c>
      <c r="B121" s="178">
        <v>405.84049399999998</v>
      </c>
      <c r="C121" s="177">
        <v>783.17612499999996</v>
      </c>
      <c r="D121" s="176">
        <f t="shared" si="11"/>
        <v>1189.016619</v>
      </c>
      <c r="E121" s="172">
        <f t="shared" si="12"/>
        <v>0.14468466809269162</v>
      </c>
      <c r="F121" s="172">
        <f t="shared" si="13"/>
        <v>0.22485676859029571</v>
      </c>
      <c r="G121" s="172">
        <f t="shared" si="14"/>
        <v>0.18909297375954198</v>
      </c>
      <c r="H121" s="1"/>
      <c r="I121" s="1"/>
    </row>
    <row r="122" spans="1:9" ht="14.1" customHeight="1">
      <c r="A122" s="60" t="s">
        <v>192</v>
      </c>
      <c r="B122" s="175">
        <v>1111.9363640000001</v>
      </c>
      <c r="C122" s="174">
        <v>1115.3069110000001</v>
      </c>
      <c r="D122" s="173">
        <f t="shared" si="11"/>
        <v>2227.2432750000003</v>
      </c>
      <c r="E122" s="172">
        <f t="shared" si="12"/>
        <v>0.39641225098039223</v>
      </c>
      <c r="F122" s="172">
        <f t="shared" si="13"/>
        <v>0.3202144447315533</v>
      </c>
      <c r="G122" s="172">
        <f t="shared" si="14"/>
        <v>0.35420535543893134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48" t="s">
        <v>191</v>
      </c>
      <c r="B130" s="129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44" t="s">
        <v>190</v>
      </c>
      <c r="B132" s="345"/>
      <c r="C132" s="346"/>
      <c r="I132" s="3"/>
    </row>
    <row r="133" spans="1:22">
      <c r="A133" s="171" t="s">
        <v>189</v>
      </c>
      <c r="B133" s="170">
        <v>2670.6941860000002</v>
      </c>
      <c r="C133" s="169">
        <f t="shared" ref="C133:C140" si="15">B133/SUM($B$133:$B$140)</f>
        <v>0.66146875542361683</v>
      </c>
      <c r="I133" s="3"/>
    </row>
    <row r="134" spans="1:22">
      <c r="A134" s="168" t="s">
        <v>188</v>
      </c>
      <c r="B134" s="107">
        <v>465.41932399999996</v>
      </c>
      <c r="C134" s="39">
        <f t="shared" si="15"/>
        <v>0.11527352798767093</v>
      </c>
      <c r="I134" s="3"/>
    </row>
    <row r="135" spans="1:22">
      <c r="A135" s="168" t="s">
        <v>187</v>
      </c>
      <c r="B135" s="107">
        <v>107.620317</v>
      </c>
      <c r="C135" s="39">
        <f t="shared" si="15"/>
        <v>2.6655046286263608E-2</v>
      </c>
      <c r="I135" s="3"/>
    </row>
    <row r="136" spans="1:22">
      <c r="A136" s="168" t="s">
        <v>186</v>
      </c>
      <c r="B136" s="107">
        <v>44.335487999999998</v>
      </c>
      <c r="C136" s="39">
        <f t="shared" si="15"/>
        <v>1.0980867904004453E-2</v>
      </c>
      <c r="I136" s="3"/>
    </row>
    <row r="137" spans="1:22">
      <c r="A137" s="168" t="s">
        <v>185</v>
      </c>
      <c r="B137" s="107">
        <v>150.08918699999998</v>
      </c>
      <c r="C137" s="39">
        <f t="shared" si="15"/>
        <v>3.7173596380994434E-2</v>
      </c>
      <c r="I137" s="3"/>
    </row>
    <row r="138" spans="1:22">
      <c r="A138" s="168" t="s">
        <v>184</v>
      </c>
      <c r="B138" s="167">
        <v>308.00310100000002</v>
      </c>
      <c r="C138" s="166">
        <f t="shared" si="15"/>
        <v>7.6285195419631829E-2</v>
      </c>
      <c r="I138" s="3"/>
    </row>
    <row r="139" spans="1:22">
      <c r="A139" s="168" t="s">
        <v>183</v>
      </c>
      <c r="B139" s="167">
        <v>286.03787199999999</v>
      </c>
      <c r="C139" s="166">
        <f t="shared" si="15"/>
        <v>7.0844919717011665E-2</v>
      </c>
      <c r="E139" s="165"/>
      <c r="I139" s="3"/>
    </row>
    <row r="140" spans="1:22">
      <c r="A140" s="164" t="s">
        <v>182</v>
      </c>
      <c r="B140" s="163">
        <v>5.3218200000000007</v>
      </c>
      <c r="C140" s="162">
        <f t="shared" si="15"/>
        <v>1.318090880806116E-3</v>
      </c>
      <c r="I140" s="3"/>
    </row>
    <row r="141" spans="1:22">
      <c r="A141" s="76"/>
      <c r="B141" s="152"/>
      <c r="C141" s="73"/>
      <c r="I141" s="3"/>
    </row>
    <row r="142" spans="1:22" ht="22.15" customHeight="1">
      <c r="A142" s="76"/>
      <c r="B142" s="152"/>
      <c r="C142" s="73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76"/>
      <c r="B143" s="152"/>
      <c r="C143" s="73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47" t="s">
        <v>181</v>
      </c>
      <c r="B144" s="349" t="s">
        <v>180</v>
      </c>
      <c r="C144" s="349" t="s">
        <v>179</v>
      </c>
      <c r="D144" s="349" t="s">
        <v>178</v>
      </c>
      <c r="F144" s="4"/>
      <c r="H144" s="48"/>
      <c r="I144" s="49"/>
      <c r="J144" s="49"/>
      <c r="K144" s="48"/>
      <c r="L144" s="48"/>
      <c r="M144" s="48"/>
      <c r="N144" s="48"/>
      <c r="O144" s="48"/>
      <c r="P144" s="48"/>
      <c r="Q144" s="48"/>
    </row>
    <row r="145" spans="1:10">
      <c r="A145" s="348"/>
      <c r="B145" s="350"/>
      <c r="C145" s="350"/>
      <c r="D145" s="350"/>
      <c r="F145" s="4"/>
      <c r="H145" s="1"/>
      <c r="I145" s="3"/>
      <c r="J145" s="3"/>
    </row>
    <row r="146" spans="1:10" ht="13.9" customHeight="1">
      <c r="A146" s="67" t="s">
        <v>177</v>
      </c>
      <c r="B146" s="42">
        <v>740.45316400000002</v>
      </c>
      <c r="C146" s="161">
        <v>198.27852899999999</v>
      </c>
      <c r="D146" s="160">
        <f>C146/B146</f>
        <v>0.26777997399441189</v>
      </c>
      <c r="H146" s="1"/>
      <c r="I146" s="3"/>
      <c r="J146" s="3"/>
    </row>
    <row r="147" spans="1:10" ht="13.9" customHeight="1">
      <c r="A147" s="64" t="s">
        <v>176</v>
      </c>
      <c r="B147" s="62">
        <v>3502.710137</v>
      </c>
      <c r="C147" s="159">
        <v>574.80684399999996</v>
      </c>
      <c r="D147" s="158">
        <f>C147/B147</f>
        <v>0.16410345747088007</v>
      </c>
      <c r="I147" s="3"/>
    </row>
    <row r="148" spans="1:10" ht="13.9" customHeight="1">
      <c r="A148" s="64" t="s">
        <v>175</v>
      </c>
      <c r="B148" s="62">
        <v>548.23524900000007</v>
      </c>
      <c r="C148" s="159">
        <v>23.904975</v>
      </c>
      <c r="D148" s="158">
        <f>C148/B148</f>
        <v>4.3603498760073335E-2</v>
      </c>
      <c r="I148" s="3"/>
    </row>
    <row r="149" spans="1:10" ht="13.9" customHeight="1">
      <c r="A149" s="60" t="s">
        <v>174</v>
      </c>
      <c r="B149" s="157">
        <v>4791.3985499999999</v>
      </c>
      <c r="C149" s="156">
        <v>796.99034899999992</v>
      </c>
      <c r="D149" s="155">
        <f>C149/B149</f>
        <v>0.16633772805228234</v>
      </c>
      <c r="E149" s="154">
        <f>1-D149</f>
        <v>0.83366227194771769</v>
      </c>
      <c r="H149" s="4"/>
      <c r="I149" s="4"/>
      <c r="J149" s="4"/>
    </row>
    <row r="150" spans="1:10" ht="13.9" customHeight="1">
      <c r="A150" s="76"/>
      <c r="B150" s="152"/>
      <c r="C150" s="73"/>
      <c r="H150" s="4"/>
      <c r="I150" s="4"/>
      <c r="J150" s="4"/>
    </row>
    <row r="151" spans="1:10" ht="13.9" customHeight="1">
      <c r="A151" s="76"/>
      <c r="B151" s="152"/>
      <c r="C151" s="73"/>
      <c r="F151" s="153" t="s">
        <v>173</v>
      </c>
      <c r="G151" s="153"/>
      <c r="H151" s="153"/>
      <c r="I151" s="4"/>
      <c r="J151" s="4"/>
    </row>
    <row r="152" spans="1:10" ht="13.9" customHeight="1">
      <c r="A152" s="76"/>
      <c r="B152" s="152"/>
      <c r="C152" s="73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51"/>
      <c r="B154" s="353"/>
      <c r="C154" s="353"/>
      <c r="D154" s="353"/>
      <c r="E154" s="23"/>
      <c r="F154" s="358"/>
      <c r="G154" s="358"/>
      <c r="H154" s="359"/>
      <c r="I154" s="359"/>
      <c r="J154" s="360"/>
    </row>
    <row r="155" spans="1:10" ht="13.9" customHeight="1">
      <c r="A155" s="352"/>
      <c r="B155" s="353"/>
      <c r="C155" s="353"/>
      <c r="D155" s="353"/>
      <c r="E155" s="23"/>
      <c r="F155" s="358"/>
      <c r="G155" s="358"/>
      <c r="H155" s="359"/>
      <c r="I155" s="359"/>
      <c r="J155" s="360"/>
    </row>
    <row r="156" spans="1:10" ht="13.9" customHeight="1">
      <c r="A156" s="76"/>
      <c r="B156" s="150"/>
      <c r="C156" s="150"/>
      <c r="D156" s="149"/>
      <c r="E156" s="23"/>
      <c r="F156" s="76"/>
      <c r="G156" s="76"/>
      <c r="H156" s="116"/>
      <c r="I156" s="116"/>
      <c r="J156" s="86"/>
    </row>
    <row r="157" spans="1:10" ht="13.9" customHeight="1">
      <c r="A157" s="76"/>
      <c r="B157" s="150"/>
      <c r="C157" s="150"/>
      <c r="D157" s="149"/>
      <c r="E157" s="23"/>
      <c r="F157" s="76"/>
      <c r="G157" s="76"/>
      <c r="H157" s="116"/>
      <c r="I157" s="116"/>
      <c r="J157" s="86"/>
    </row>
    <row r="158" spans="1:10" ht="13.9" customHeight="1">
      <c r="A158" s="76"/>
      <c r="B158" s="150"/>
      <c r="C158" s="150"/>
      <c r="D158" s="149"/>
      <c r="E158" s="23"/>
      <c r="F158" s="342"/>
      <c r="G158" s="342"/>
      <c r="H158" s="151"/>
      <c r="I158" s="116"/>
      <c r="J158" s="86"/>
    </row>
    <row r="159" spans="1:10" ht="13.9" customHeight="1">
      <c r="A159" s="76"/>
      <c r="B159" s="151"/>
      <c r="C159" s="150"/>
      <c r="D159" s="149"/>
      <c r="E159" s="86"/>
      <c r="F159" s="23"/>
      <c r="G159" s="23"/>
      <c r="H159" s="23"/>
      <c r="I159" s="23"/>
      <c r="J159" s="23"/>
    </row>
    <row r="160" spans="1:10" ht="13.9" customHeight="1">
      <c r="A160" s="76"/>
      <c r="B160" s="31"/>
      <c r="C160" s="31"/>
      <c r="D160" s="149"/>
      <c r="E160" s="23"/>
      <c r="F160" s="23"/>
      <c r="G160" s="23"/>
      <c r="H160" s="23"/>
      <c r="I160" s="23"/>
      <c r="J160" s="23"/>
    </row>
    <row r="161" spans="1:22" ht="13.9" customHeight="1">
      <c r="A161" s="76"/>
      <c r="B161" s="31"/>
      <c r="C161" s="77"/>
      <c r="D161" s="130"/>
      <c r="I161" s="3"/>
    </row>
    <row r="162" spans="1:22" ht="13.9" customHeight="1">
      <c r="A162" s="76"/>
      <c r="B162" s="31"/>
      <c r="C162" s="77"/>
      <c r="D162" s="130"/>
      <c r="I162" s="3"/>
    </row>
    <row r="163" spans="1:22" ht="13.9" customHeight="1">
      <c r="A163" s="76"/>
      <c r="B163" s="31"/>
      <c r="C163" s="77"/>
      <c r="D163" s="130"/>
      <c r="I163" s="3"/>
    </row>
    <row r="164" spans="1:22" ht="21.4" customHeight="1">
      <c r="A164" s="148" t="s">
        <v>172</v>
      </c>
      <c r="B164" s="129"/>
      <c r="C164" s="129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</row>
    <row r="165" spans="1:22" ht="37.9" customHeight="1">
      <c r="A165" s="79"/>
      <c r="B165" s="31"/>
      <c r="C165" s="77"/>
      <c r="D165" s="130"/>
      <c r="I165" s="3"/>
    </row>
    <row r="166" spans="1:22" ht="13.9" customHeight="1">
      <c r="A166" s="79"/>
      <c r="B166" s="31"/>
      <c r="C166" s="77"/>
      <c r="D166" s="130"/>
      <c r="I166" s="3"/>
    </row>
    <row r="167" spans="1:22" ht="13.9" customHeight="1">
      <c r="A167" s="72" t="s">
        <v>171</v>
      </c>
      <c r="B167" s="140"/>
      <c r="C167" s="139"/>
      <c r="D167" s="130"/>
      <c r="I167" s="3"/>
    </row>
    <row r="168" spans="1:22" ht="13.9" customHeight="1">
      <c r="A168" s="343" t="s">
        <v>170</v>
      </c>
      <c r="B168" s="147" t="s">
        <v>167</v>
      </c>
      <c r="C168" s="85">
        <v>66</v>
      </c>
      <c r="D168" s="130"/>
      <c r="I168" s="3"/>
    </row>
    <row r="169" spans="1:22" ht="13.9" customHeight="1">
      <c r="A169" s="304"/>
      <c r="B169" s="146" t="s">
        <v>166</v>
      </c>
      <c r="C169" s="97">
        <v>70</v>
      </c>
      <c r="D169" s="130"/>
      <c r="I169" s="3"/>
    </row>
    <row r="170" spans="1:22" ht="13.9" customHeight="1">
      <c r="A170" s="304" t="s">
        <v>169</v>
      </c>
      <c r="B170" s="146" t="s">
        <v>167</v>
      </c>
      <c r="C170" s="97">
        <v>308</v>
      </c>
      <c r="D170" s="130"/>
      <c r="I170" s="3"/>
    </row>
    <row r="171" spans="1:22" ht="13.9" customHeight="1">
      <c r="A171" s="305"/>
      <c r="B171" s="146" t="s">
        <v>166</v>
      </c>
      <c r="C171" s="97">
        <v>294</v>
      </c>
      <c r="D171" s="130"/>
      <c r="I171" s="3"/>
    </row>
    <row r="172" spans="1:22" ht="13.9" customHeight="1">
      <c r="A172" s="304" t="s">
        <v>168</v>
      </c>
      <c r="B172" s="146" t="s">
        <v>167</v>
      </c>
      <c r="C172" s="97">
        <v>52</v>
      </c>
      <c r="D172" s="130"/>
      <c r="I172" s="3"/>
    </row>
    <row r="173" spans="1:22" ht="13.9" customHeight="1">
      <c r="A173" s="306"/>
      <c r="B173" s="145" t="s">
        <v>166</v>
      </c>
      <c r="C173" s="81">
        <v>46</v>
      </c>
      <c r="D173" s="130"/>
      <c r="I173" s="3"/>
    </row>
    <row r="174" spans="1:22" ht="13.9" customHeight="1">
      <c r="A174" s="142"/>
      <c r="B174" s="144" t="s">
        <v>126</v>
      </c>
      <c r="C174" s="143">
        <f>SUM(C168:C173)</f>
        <v>836</v>
      </c>
      <c r="D174" s="130"/>
      <c r="I174" s="3"/>
    </row>
    <row r="175" spans="1:22" ht="13.9" customHeight="1">
      <c r="A175" s="142"/>
      <c r="B175" s="141"/>
      <c r="C175" s="77"/>
      <c r="D175" s="130"/>
      <c r="I175" s="3"/>
    </row>
    <row r="176" spans="1:22" ht="13.9" customHeight="1">
      <c r="A176" s="142"/>
      <c r="B176" s="141"/>
      <c r="C176" s="77"/>
      <c r="D176" s="130"/>
      <c r="I176" s="3"/>
    </row>
    <row r="177" spans="1:9" ht="13.9" customHeight="1">
      <c r="A177" s="79"/>
      <c r="B177" s="31"/>
      <c r="C177" s="77"/>
      <c r="D177" s="130"/>
      <c r="I177" s="3"/>
    </row>
    <row r="178" spans="1:9" ht="13.9" customHeight="1">
      <c r="A178" s="72" t="s">
        <v>165</v>
      </c>
      <c r="B178" s="140"/>
      <c r="C178" s="139"/>
      <c r="D178" s="130"/>
      <c r="I178" s="3"/>
    </row>
    <row r="179" spans="1:9" ht="13.9" customHeight="1">
      <c r="A179" s="64" t="s">
        <v>164</v>
      </c>
      <c r="B179" s="133"/>
      <c r="C179" s="85">
        <v>56</v>
      </c>
      <c r="D179" s="130"/>
      <c r="I179" s="3"/>
    </row>
    <row r="180" spans="1:9" ht="13.9" customHeight="1">
      <c r="A180" s="64" t="s">
        <v>163</v>
      </c>
      <c r="B180" s="133"/>
      <c r="C180" s="97">
        <v>45</v>
      </c>
      <c r="D180" s="130"/>
      <c r="I180" s="3"/>
    </row>
    <row r="181" spans="1:9" ht="13.9" customHeight="1">
      <c r="A181" s="64" t="s">
        <v>162</v>
      </c>
      <c r="B181" s="133"/>
      <c r="C181" s="97">
        <v>181</v>
      </c>
      <c r="D181" s="130"/>
      <c r="I181" s="3"/>
    </row>
    <row r="182" spans="1:9" ht="13.9" customHeight="1">
      <c r="A182" s="64" t="s">
        <v>161</v>
      </c>
      <c r="B182" s="133"/>
      <c r="C182" s="97">
        <v>189</v>
      </c>
      <c r="D182" s="130"/>
      <c r="I182" s="3"/>
    </row>
    <row r="183" spans="1:9" ht="13.9" customHeight="1">
      <c r="A183" s="60" t="s">
        <v>160</v>
      </c>
      <c r="B183" s="131"/>
      <c r="C183" s="81">
        <v>365</v>
      </c>
      <c r="D183" s="130"/>
      <c r="I183" s="3"/>
    </row>
    <row r="184" spans="1:9" ht="13.9" customHeight="1">
      <c r="A184" s="79"/>
      <c r="B184" s="31"/>
      <c r="C184" s="77"/>
      <c r="D184" s="130"/>
      <c r="I184" s="3"/>
    </row>
    <row r="185" spans="1:9" ht="13.9" customHeight="1">
      <c r="A185" s="72" t="s">
        <v>159</v>
      </c>
      <c r="B185" s="138"/>
      <c r="C185" s="138"/>
      <c r="D185" s="137"/>
      <c r="I185" s="3"/>
    </row>
    <row r="186" spans="1:9" ht="13.9" customHeight="1">
      <c r="A186" s="67" t="s">
        <v>158</v>
      </c>
      <c r="B186" s="136"/>
      <c r="C186" s="135"/>
      <c r="D186" s="97">
        <v>36</v>
      </c>
      <c r="I186" s="3"/>
    </row>
    <row r="187" spans="1:9" ht="13.9" customHeight="1">
      <c r="A187" s="64" t="s">
        <v>157</v>
      </c>
      <c r="B187" s="134"/>
      <c r="C187" s="133"/>
      <c r="D187" s="97">
        <v>60</v>
      </c>
      <c r="I187" s="3"/>
    </row>
    <row r="188" spans="1:9" ht="13.9" customHeight="1">
      <c r="A188" s="64" t="s">
        <v>156</v>
      </c>
      <c r="B188" s="134"/>
      <c r="C188" s="133"/>
      <c r="D188" s="97">
        <v>140</v>
      </c>
      <c r="I188" s="3"/>
    </row>
    <row r="189" spans="1:9" ht="13.9" customHeight="1">
      <c r="A189" s="64" t="s">
        <v>155</v>
      </c>
      <c r="B189" s="134"/>
      <c r="C189" s="133"/>
      <c r="D189" s="97">
        <v>400</v>
      </c>
      <c r="I189" s="3"/>
    </row>
    <row r="190" spans="1:9" ht="13.9" customHeight="1">
      <c r="A190" s="60" t="s">
        <v>154</v>
      </c>
      <c r="B190" s="132"/>
      <c r="C190" s="131"/>
      <c r="D190" s="81">
        <v>198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79"/>
      <c r="B197" s="31"/>
      <c r="C197" s="77"/>
      <c r="D197" s="130"/>
      <c r="I197" s="3"/>
    </row>
    <row r="198" spans="1:22" ht="20.100000000000001" customHeight="1">
      <c r="A198" s="36" t="s">
        <v>153</v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129"/>
    </row>
    <row r="199" spans="1:22" ht="20.45" customHeight="1">
      <c r="I199" s="3"/>
    </row>
    <row r="200" spans="1:22" ht="14.45" customHeight="1">
      <c r="A200" s="307"/>
      <c r="B200" s="308"/>
      <c r="C200" s="308"/>
      <c r="D200" s="308"/>
      <c r="E200" s="308"/>
      <c r="F200" s="308"/>
      <c r="G200" s="309"/>
      <c r="H200" s="128"/>
      <c r="I200" s="3"/>
    </row>
    <row r="201" spans="1:22" ht="13.9" customHeight="1">
      <c r="A201" s="72" t="s">
        <v>146</v>
      </c>
      <c r="B201" s="71"/>
      <c r="C201" s="71"/>
      <c r="D201" s="71"/>
      <c r="E201" s="71"/>
      <c r="F201" s="71"/>
      <c r="G201" s="70"/>
      <c r="H201" s="1"/>
      <c r="I201" s="1"/>
    </row>
    <row r="202" spans="1:22" ht="13.9" customHeight="1">
      <c r="A202" s="310" t="s">
        <v>152</v>
      </c>
      <c r="B202" s="311"/>
      <c r="C202" s="311"/>
      <c r="D202" s="311"/>
      <c r="E202" s="311"/>
      <c r="F202" s="312"/>
      <c r="G202" s="85">
        <v>615</v>
      </c>
      <c r="H202" s="1"/>
      <c r="I202" s="1"/>
    </row>
    <row r="203" spans="1:22" ht="14.45" customHeight="1">
      <c r="A203" s="313" t="s">
        <v>151</v>
      </c>
      <c r="B203" s="314"/>
      <c r="C203" s="314"/>
      <c r="D203" s="314"/>
      <c r="E203" s="314"/>
      <c r="F203" s="315"/>
      <c r="G203" s="81">
        <v>389</v>
      </c>
      <c r="H203" s="1"/>
      <c r="I203" s="1"/>
    </row>
    <row r="204" spans="1:22">
      <c r="A204" s="76"/>
      <c r="B204" s="126"/>
      <c r="C204" s="126"/>
      <c r="D204" s="126"/>
      <c r="E204" s="126"/>
      <c r="F204" s="126"/>
      <c r="G204" s="126"/>
      <c r="H204" s="127"/>
      <c r="I204" s="3"/>
    </row>
    <row r="205" spans="1:22" ht="14.45" customHeight="1">
      <c r="A205" s="76"/>
      <c r="B205" s="126"/>
      <c r="C205" s="126"/>
      <c r="D205" s="126"/>
      <c r="E205" s="126"/>
      <c r="F205" s="126"/>
      <c r="G205" s="126"/>
      <c r="H205" s="126"/>
      <c r="I205" s="3"/>
    </row>
    <row r="206" spans="1:22">
      <c r="I206" s="3"/>
    </row>
    <row r="207" spans="1:22">
      <c r="A207" s="301"/>
      <c r="B207" s="302"/>
      <c r="C207" s="303"/>
      <c r="H207" s="1"/>
      <c r="I207" s="3"/>
      <c r="J207" s="3"/>
    </row>
    <row r="208" spans="1:22" ht="15" customHeight="1">
      <c r="A208" s="334" t="s">
        <v>150</v>
      </c>
      <c r="B208" s="337" t="s">
        <v>149</v>
      </c>
      <c r="C208" s="337" t="s">
        <v>148</v>
      </c>
      <c r="H208" s="1"/>
      <c r="I208" s="3"/>
      <c r="J208" s="3"/>
    </row>
    <row r="209" spans="1:18">
      <c r="A209" s="335"/>
      <c r="B209" s="338"/>
      <c r="C209" s="338"/>
      <c r="H209" s="1"/>
      <c r="I209" s="3"/>
      <c r="J209" s="3"/>
    </row>
    <row r="210" spans="1:18">
      <c r="A210" s="335"/>
      <c r="B210" s="338"/>
      <c r="C210" s="338"/>
      <c r="D210" s="3"/>
      <c r="E210" s="3"/>
      <c r="H210" s="1"/>
      <c r="I210" s="1"/>
    </row>
    <row r="211" spans="1:18">
      <c r="A211" s="335"/>
      <c r="B211" s="339"/>
      <c r="C211" s="339"/>
      <c r="H211" s="1"/>
      <c r="I211" s="1"/>
    </row>
    <row r="212" spans="1:18">
      <c r="A212" s="336"/>
      <c r="B212" s="125">
        <v>6770</v>
      </c>
      <c r="C212" s="124">
        <v>606</v>
      </c>
      <c r="D212" s="123">
        <f>C212/B212</f>
        <v>8.9512555391432796E-2</v>
      </c>
      <c r="E212" s="122">
        <f>1-D212</f>
        <v>0.91048744460856723</v>
      </c>
      <c r="H212" s="1"/>
      <c r="I212" s="1"/>
    </row>
    <row r="213" spans="1:18">
      <c r="A213" s="121"/>
      <c r="B213" s="120"/>
      <c r="C213" s="120"/>
      <c r="D213" s="119"/>
      <c r="H213" s="1"/>
      <c r="I213" s="1"/>
    </row>
    <row r="214" spans="1:18">
      <c r="A214" s="301"/>
      <c r="B214" s="303"/>
      <c r="H214" s="1"/>
      <c r="I214" s="3"/>
      <c r="J214" s="3"/>
    </row>
    <row r="215" spans="1:18" ht="14.45" customHeight="1">
      <c r="A215" s="340" t="s">
        <v>147</v>
      </c>
      <c r="B215" s="341"/>
      <c r="H215" s="1"/>
      <c r="I215" s="3"/>
      <c r="J215" s="3"/>
    </row>
    <row r="216" spans="1:18">
      <c r="A216" s="118">
        <v>2007</v>
      </c>
      <c r="B216" s="117">
        <v>120</v>
      </c>
      <c r="H216" s="1"/>
      <c r="I216" s="3"/>
      <c r="J216" s="3"/>
    </row>
    <row r="217" spans="1:18">
      <c r="A217" s="118">
        <v>2008</v>
      </c>
      <c r="B217" s="117">
        <v>120</v>
      </c>
      <c r="H217" s="1"/>
      <c r="I217" s="3"/>
      <c r="J217" s="3"/>
    </row>
    <row r="218" spans="1:18">
      <c r="A218" s="118">
        <v>2009</v>
      </c>
      <c r="B218" s="117">
        <v>116</v>
      </c>
      <c r="H218" s="1"/>
      <c r="I218" s="3"/>
      <c r="J218" s="3"/>
    </row>
    <row r="219" spans="1:18">
      <c r="A219" s="118">
        <v>2010</v>
      </c>
      <c r="B219" s="117">
        <v>129</v>
      </c>
      <c r="H219" s="1"/>
      <c r="I219" s="3"/>
      <c r="J219" s="3"/>
    </row>
    <row r="220" spans="1:18">
      <c r="A220" s="118">
        <v>2011</v>
      </c>
      <c r="B220" s="117">
        <v>112</v>
      </c>
      <c r="H220" s="1"/>
      <c r="I220" s="3"/>
      <c r="J220" s="3"/>
    </row>
    <row r="221" spans="1:18">
      <c r="H221" s="1"/>
      <c r="I221" s="3"/>
      <c r="J221" s="3"/>
    </row>
    <row r="222" spans="1:18">
      <c r="A222" s="301"/>
      <c r="B222" s="302"/>
      <c r="C222" s="302"/>
      <c r="D222" s="302"/>
      <c r="E222" s="302"/>
      <c r="F222" s="303"/>
      <c r="H222" s="1"/>
      <c r="I222" s="3"/>
      <c r="J222" s="3"/>
    </row>
    <row r="223" spans="1:18" ht="14.45" customHeight="1">
      <c r="A223" s="316" t="s">
        <v>146</v>
      </c>
      <c r="B223" s="317"/>
      <c r="C223" s="317"/>
      <c r="D223" s="317"/>
      <c r="E223" s="318"/>
      <c r="F223" s="90"/>
      <c r="H223" s="1"/>
      <c r="I223" s="3"/>
      <c r="J223" s="3"/>
    </row>
    <row r="224" spans="1:18" ht="14.45" customHeight="1">
      <c r="A224" s="319" t="s">
        <v>145</v>
      </c>
      <c r="B224" s="320"/>
      <c r="C224" s="320"/>
      <c r="D224" s="320"/>
      <c r="E224" s="321"/>
      <c r="F224" s="42">
        <v>2188</v>
      </c>
      <c r="H224" s="1"/>
      <c r="I224" s="322"/>
      <c r="J224" s="322"/>
      <c r="K224" s="322"/>
      <c r="L224" s="322"/>
      <c r="M224" s="322"/>
      <c r="N224" s="322"/>
      <c r="O224" s="322"/>
      <c r="P224" s="322"/>
      <c r="Q224" s="322"/>
      <c r="R224" s="322"/>
    </row>
    <row r="225" spans="1:22" ht="14.45" customHeight="1">
      <c r="A225" s="323" t="s">
        <v>144</v>
      </c>
      <c r="B225" s="324"/>
      <c r="C225" s="324"/>
      <c r="D225" s="324"/>
      <c r="E225" s="325"/>
      <c r="F225" s="62">
        <v>775</v>
      </c>
      <c r="H225" s="1"/>
      <c r="I225" s="326"/>
      <c r="J225" s="326"/>
      <c r="K225" s="326"/>
      <c r="L225" s="326"/>
      <c r="M225" s="326"/>
      <c r="N225" s="326"/>
      <c r="O225" s="326"/>
      <c r="P225" s="326"/>
      <c r="Q225" s="326"/>
      <c r="R225" s="116"/>
    </row>
    <row r="226" spans="1:22" ht="14.45" customHeight="1">
      <c r="A226" s="323" t="s">
        <v>143</v>
      </c>
      <c r="B226" s="324"/>
      <c r="C226" s="324"/>
      <c r="D226" s="324"/>
      <c r="E226" s="325"/>
      <c r="F226" s="62">
        <v>188</v>
      </c>
      <c r="H226" s="1"/>
      <c r="I226" s="327"/>
      <c r="J226" s="327"/>
      <c r="K226" s="327"/>
      <c r="L226" s="327"/>
      <c r="M226" s="327"/>
      <c r="N226" s="327"/>
      <c r="O226" s="327"/>
      <c r="P226" s="327"/>
      <c r="Q226" s="327"/>
      <c r="R226" s="116"/>
    </row>
    <row r="227" spans="1:22" ht="14.45" customHeight="1">
      <c r="A227" s="328" t="s">
        <v>142</v>
      </c>
      <c r="B227" s="329"/>
      <c r="C227" s="329"/>
      <c r="D227" s="329"/>
      <c r="E227" s="330"/>
      <c r="F227" s="58">
        <v>441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35" t="s">
        <v>141</v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</row>
    <row r="232" spans="1:22" ht="20.85" customHeight="1">
      <c r="A232" s="112"/>
      <c r="B232" s="112"/>
      <c r="C232" s="112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112"/>
      <c r="U232" s="112"/>
      <c r="V232" s="112"/>
    </row>
    <row r="233" spans="1:22" ht="15" customHeight="1">
      <c r="A233" s="331" t="s">
        <v>140</v>
      </c>
      <c r="B233" s="332"/>
      <c r="C233" s="333"/>
      <c r="D233" s="112"/>
      <c r="E233" s="115" t="s">
        <v>139</v>
      </c>
      <c r="F233" s="114"/>
      <c r="G233" s="114"/>
      <c r="H233" s="114"/>
      <c r="I233" s="114"/>
      <c r="J233" s="114"/>
      <c r="K233" s="114"/>
      <c r="L233" s="113"/>
      <c r="M233" s="112"/>
      <c r="N233" s="112"/>
      <c r="O233" s="112"/>
      <c r="P233" s="112"/>
      <c r="Q233" s="112"/>
      <c r="R233" s="112"/>
      <c r="S233" s="112"/>
      <c r="T233" s="112"/>
      <c r="U233" s="112"/>
      <c r="V233" s="112"/>
    </row>
    <row r="234" spans="1:22">
      <c r="A234" s="67" t="s">
        <v>138</v>
      </c>
      <c r="B234" s="111">
        <v>4524.5686240000005</v>
      </c>
      <c r="C234" s="84">
        <f>B234/B236</f>
        <v>0.75726732926909501</v>
      </c>
      <c r="E234" s="67" t="s">
        <v>137</v>
      </c>
      <c r="F234" s="66"/>
      <c r="G234" s="66"/>
      <c r="H234" s="66"/>
      <c r="I234" s="66"/>
      <c r="J234" s="110"/>
      <c r="K234" s="109">
        <v>1810.8728350000001</v>
      </c>
      <c r="L234" s="108">
        <f>K234/SUM(K234:K235)</f>
        <v>0.35323303864726557</v>
      </c>
    </row>
    <row r="235" spans="1:22">
      <c r="A235" s="64" t="s">
        <v>136</v>
      </c>
      <c r="B235" s="107">
        <v>1450.2944779999998</v>
      </c>
      <c r="C235" s="96">
        <f>B235/B236</f>
        <v>0.24273267073090501</v>
      </c>
      <c r="E235" s="64" t="s">
        <v>135</v>
      </c>
      <c r="F235" s="63"/>
      <c r="G235" s="63"/>
      <c r="H235" s="63"/>
      <c r="I235" s="63"/>
      <c r="J235" s="106"/>
      <c r="K235" s="105">
        <v>3315.6941530000004</v>
      </c>
      <c r="L235" s="104">
        <f>K235/SUM(K234:K235)</f>
        <v>0.64676696135273437</v>
      </c>
      <c r="M235" s="4"/>
      <c r="N235" s="4"/>
    </row>
    <row r="236" spans="1:22">
      <c r="A236" s="95" t="s">
        <v>134</v>
      </c>
      <c r="B236" s="94">
        <f>SUM(B234:B235)</f>
        <v>5974.8631020000003</v>
      </c>
      <c r="C236" s="93"/>
      <c r="E236" s="103" t="s">
        <v>133</v>
      </c>
      <c r="F236" s="59"/>
      <c r="G236" s="59"/>
      <c r="H236" s="59"/>
      <c r="I236" s="59"/>
      <c r="J236" s="102"/>
      <c r="K236" s="101">
        <v>813.28207899999995</v>
      </c>
      <c r="L236" s="100">
        <f>K236/SUM(K234:K235)</f>
        <v>0.15864068116220623</v>
      </c>
      <c r="M236" s="99">
        <f>1-L236</f>
        <v>0.8413593188377938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91" t="s">
        <v>132</v>
      </c>
      <c r="B239" s="292"/>
      <c r="C239" s="293"/>
      <c r="G239" s="4"/>
      <c r="H239" s="4"/>
      <c r="I239" s="4"/>
    </row>
    <row r="240" spans="1:22">
      <c r="A240" s="67" t="s">
        <v>131</v>
      </c>
      <c r="B240" s="85">
        <v>1092.40175</v>
      </c>
      <c r="C240" s="84">
        <f>B240/$B$245</f>
        <v>0.20682894829729437</v>
      </c>
      <c r="G240" s="4"/>
      <c r="H240" s="4"/>
      <c r="I240" s="4"/>
    </row>
    <row r="241" spans="1:9">
      <c r="A241" s="64" t="s">
        <v>130</v>
      </c>
      <c r="B241" s="97">
        <v>1339.7989250000001</v>
      </c>
      <c r="C241" s="98">
        <f>B241/$B$245</f>
        <v>0.25366968021389164</v>
      </c>
      <c r="G241" s="4"/>
      <c r="H241" s="4"/>
      <c r="I241" s="4"/>
    </row>
    <row r="242" spans="1:9">
      <c r="A242" s="64" t="s">
        <v>129</v>
      </c>
      <c r="B242" s="97">
        <v>913.34173899999996</v>
      </c>
      <c r="C242" s="98">
        <f>B242/$B$245</f>
        <v>0.17292677470847326</v>
      </c>
      <c r="G242" s="4"/>
      <c r="H242" s="4"/>
      <c r="I242" s="4"/>
    </row>
    <row r="243" spans="1:9">
      <c r="A243" s="64" t="s">
        <v>128</v>
      </c>
      <c r="B243" s="97">
        <v>861.00305500000002</v>
      </c>
      <c r="C243" s="98">
        <f>B243/$B$245</f>
        <v>0.16301727486834169</v>
      </c>
      <c r="G243" s="4"/>
      <c r="H243" s="4"/>
      <c r="I243" s="4"/>
    </row>
    <row r="244" spans="1:9">
      <c r="A244" s="64" t="s">
        <v>127</v>
      </c>
      <c r="B244" s="97">
        <v>1075.1221070000001</v>
      </c>
      <c r="C244" s="96">
        <f>B244/$B$245</f>
        <v>0.20355732191199913</v>
      </c>
      <c r="G244" s="4"/>
      <c r="H244" s="4"/>
      <c r="I244" s="4"/>
    </row>
    <row r="245" spans="1:9">
      <c r="A245" s="95" t="s">
        <v>126</v>
      </c>
      <c r="B245" s="94">
        <f>SUM(B240:B244)</f>
        <v>5281.6675759999998</v>
      </c>
      <c r="C245" s="93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92" t="s">
        <v>125</v>
      </c>
      <c r="B250" s="91"/>
      <c r="C250" s="90"/>
      <c r="I250" s="4"/>
    </row>
    <row r="251" spans="1:9">
      <c r="A251" s="89" t="s">
        <v>124</v>
      </c>
      <c r="B251" s="87">
        <v>1363.608428</v>
      </c>
      <c r="C251" s="88">
        <f>B251/$B$255</f>
        <v>0.25817763199223015</v>
      </c>
      <c r="I251" s="4"/>
    </row>
    <row r="252" spans="1:9">
      <c r="A252" s="89" t="s">
        <v>123</v>
      </c>
      <c r="B252" s="87">
        <v>1424.811093</v>
      </c>
      <c r="C252" s="88">
        <f>B252/$B$255</f>
        <v>0.26976538606946865</v>
      </c>
      <c r="I252" s="4"/>
    </row>
    <row r="253" spans="1:9">
      <c r="A253" s="89" t="s">
        <v>122</v>
      </c>
      <c r="B253" s="87">
        <v>839.62121100000002</v>
      </c>
      <c r="C253" s="88">
        <f>B253/$B$255</f>
        <v>0.15896896174539385</v>
      </c>
      <c r="I253" s="4"/>
    </row>
    <row r="254" spans="1:9">
      <c r="A254" s="89" t="s">
        <v>121</v>
      </c>
      <c r="B254" s="87">
        <v>1653.6268449999998</v>
      </c>
      <c r="C254" s="88">
        <f>B254/$B$255</f>
        <v>0.31308802019290727</v>
      </c>
      <c r="I254" s="4"/>
    </row>
    <row r="255" spans="1:9">
      <c r="A255" s="76"/>
      <c r="B255" s="87">
        <f>SUM(B251:B254)</f>
        <v>5281.6675770000002</v>
      </c>
      <c r="C255" s="86"/>
      <c r="I255" s="4"/>
    </row>
    <row r="256" spans="1:9"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94" t="s">
        <v>120</v>
      </c>
      <c r="B262" s="294"/>
      <c r="C262" s="294"/>
      <c r="D262" s="294"/>
      <c r="E262" s="294"/>
      <c r="F262" s="294"/>
      <c r="G262" s="294"/>
      <c r="H262" s="294"/>
      <c r="I262" s="294"/>
      <c r="J262" s="294"/>
      <c r="K262" s="294"/>
      <c r="L262" s="294"/>
      <c r="M262" s="294"/>
      <c r="N262" s="294"/>
      <c r="O262" s="294"/>
      <c r="P262" s="294"/>
      <c r="Q262" s="294"/>
      <c r="R262" s="294"/>
      <c r="S262" s="294"/>
      <c r="T262" s="294"/>
      <c r="U262" s="294"/>
      <c r="V262" s="294"/>
    </row>
    <row r="263" spans="1:22" ht="20.85" customHeight="1">
      <c r="A263" s="23"/>
      <c r="B263" s="23"/>
      <c r="C263" s="48"/>
      <c r="D263" s="48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72" t="s">
        <v>119</v>
      </c>
      <c r="B264" s="71"/>
      <c r="C264" s="71"/>
      <c r="D264" s="71"/>
      <c r="E264" s="70"/>
      <c r="G264" s="3"/>
      <c r="I264" s="1"/>
    </row>
    <row r="265" spans="1:22" ht="30.75" customHeight="1">
      <c r="A265" s="67" t="s">
        <v>118</v>
      </c>
      <c r="B265" s="66"/>
      <c r="C265" s="66"/>
      <c r="D265" s="85">
        <v>3073.1949990000003</v>
      </c>
      <c r="E265" s="84">
        <f>D265/SUM($D$265:$D$266)</f>
        <v>0.61449213630232224</v>
      </c>
      <c r="G265" s="3"/>
      <c r="I265" s="1"/>
    </row>
    <row r="266" spans="1:22">
      <c r="A266" s="60" t="s">
        <v>117</v>
      </c>
      <c r="B266" s="83"/>
      <c r="C266" s="82"/>
      <c r="D266" s="81">
        <v>1928</v>
      </c>
      <c r="E266" s="80">
        <f>D266/SUM($D$265:$D$266)</f>
        <v>0.38550786369767781</v>
      </c>
      <c r="G266" s="3"/>
      <c r="I266" s="1"/>
    </row>
    <row r="267" spans="1:22">
      <c r="A267" s="79"/>
      <c r="B267" s="79"/>
      <c r="C267" s="78"/>
      <c r="D267" s="77"/>
      <c r="E267" s="73"/>
      <c r="G267" s="3"/>
      <c r="I267" s="1"/>
    </row>
    <row r="268" spans="1:22">
      <c r="A268" s="79"/>
      <c r="B268" s="79"/>
      <c r="C268" s="78"/>
      <c r="D268" s="77"/>
      <c r="E268" s="73"/>
      <c r="G268" s="3"/>
      <c r="I268" s="1"/>
    </row>
    <row r="269" spans="1:22">
      <c r="A269" s="79"/>
      <c r="B269" s="79"/>
      <c r="C269" s="78"/>
      <c r="D269" s="77"/>
      <c r="E269" s="73"/>
      <c r="G269" s="3"/>
      <c r="I269" s="1"/>
    </row>
    <row r="270" spans="1:22">
      <c r="A270" s="79"/>
      <c r="B270" s="79"/>
      <c r="C270" s="78"/>
      <c r="D270" s="77"/>
      <c r="E270" s="73"/>
      <c r="G270" s="3"/>
      <c r="I270" s="1"/>
    </row>
    <row r="271" spans="1:22">
      <c r="A271" s="79"/>
      <c r="B271" s="79"/>
      <c r="C271" s="78"/>
      <c r="D271" s="77"/>
      <c r="E271" s="73"/>
      <c r="G271" s="3"/>
      <c r="I271" s="1"/>
    </row>
    <row r="272" spans="1:22">
      <c r="A272" s="79"/>
      <c r="B272" s="79"/>
      <c r="C272" s="78"/>
      <c r="D272" s="77"/>
      <c r="E272" s="73"/>
      <c r="G272" s="3"/>
      <c r="I272" s="1"/>
    </row>
    <row r="273" spans="1:14">
      <c r="A273" s="79"/>
      <c r="B273" s="79"/>
      <c r="C273" s="78"/>
      <c r="D273" s="77"/>
      <c r="E273" s="73"/>
      <c r="G273" s="3"/>
      <c r="I273" s="1"/>
    </row>
    <row r="274" spans="1:14">
      <c r="A274" s="79"/>
      <c r="B274" s="79"/>
      <c r="C274" s="78"/>
      <c r="D274" s="77"/>
      <c r="E274" s="73"/>
      <c r="G274" s="3"/>
      <c r="I274" s="1"/>
    </row>
    <row r="275" spans="1:14">
      <c r="A275" s="79"/>
      <c r="B275" s="79"/>
      <c r="C275" s="78"/>
      <c r="D275" s="77"/>
      <c r="E275" s="73"/>
      <c r="G275" s="3"/>
      <c r="I275" s="1"/>
    </row>
    <row r="276" spans="1:14" ht="33" customHeight="1">
      <c r="A276" s="79"/>
      <c r="B276" s="79"/>
      <c r="C276" s="78"/>
      <c r="D276" s="77"/>
      <c r="E276" s="73"/>
      <c r="G276" s="3"/>
      <c r="I276" s="1"/>
    </row>
    <row r="277" spans="1:14">
      <c r="A277" s="76"/>
      <c r="B277" s="76"/>
      <c r="C277" s="75"/>
      <c r="D277" s="74"/>
      <c r="E277" s="73"/>
      <c r="G277" s="3"/>
      <c r="I277" s="1"/>
    </row>
    <row r="278" spans="1:14">
      <c r="G278" s="3"/>
      <c r="H278" s="72" t="s">
        <v>116</v>
      </c>
      <c r="I278" s="71"/>
      <c r="J278" s="71"/>
      <c r="K278" s="71"/>
      <c r="L278" s="70"/>
      <c r="M278" s="69"/>
      <c r="N278" s="68"/>
    </row>
    <row r="279" spans="1:14">
      <c r="G279" s="3"/>
      <c r="H279" s="67" t="s">
        <v>115</v>
      </c>
      <c r="I279" s="66"/>
      <c r="J279" s="66"/>
      <c r="K279" s="66"/>
      <c r="L279" s="66"/>
      <c r="M279" s="42">
        <v>114.71850999999999</v>
      </c>
      <c r="N279" s="65">
        <f>M279/SUM($M$279:$M$283)</f>
        <v>2.8413103377371487E-2</v>
      </c>
    </row>
    <row r="280" spans="1:14">
      <c r="G280" s="3"/>
      <c r="H280" s="64" t="s">
        <v>114</v>
      </c>
      <c r="I280" s="63"/>
      <c r="J280" s="63"/>
      <c r="K280" s="63"/>
      <c r="L280" s="63"/>
      <c r="M280" s="62">
        <v>294.361243</v>
      </c>
      <c r="N280" s="61">
        <f>M280/SUM($M$279:$M$283)</f>
        <v>7.2906424845045226E-2</v>
      </c>
    </row>
    <row r="281" spans="1:14">
      <c r="H281" s="64" t="s">
        <v>113</v>
      </c>
      <c r="I281" s="63"/>
      <c r="J281" s="63"/>
      <c r="K281" s="63"/>
      <c r="L281" s="63"/>
      <c r="M281" s="62">
        <v>343.21448999999996</v>
      </c>
      <c r="N281" s="61">
        <f>M281/SUM($M$279:$M$283)</f>
        <v>8.5006236438930655E-2</v>
      </c>
    </row>
    <row r="282" spans="1:14">
      <c r="H282" s="64" t="s">
        <v>112</v>
      </c>
      <c r="I282" s="63"/>
      <c r="J282" s="63"/>
      <c r="K282" s="63"/>
      <c r="L282" s="63"/>
      <c r="M282" s="62">
        <v>2610.3707549999999</v>
      </c>
      <c r="N282" s="61">
        <f>M282/SUM($M$279:$M$283)</f>
        <v>0.64652804604141267</v>
      </c>
    </row>
    <row r="283" spans="1:14">
      <c r="H283" s="60" t="s">
        <v>111</v>
      </c>
      <c r="I283" s="59"/>
      <c r="J283" s="59"/>
      <c r="K283" s="59"/>
      <c r="L283" s="59"/>
      <c r="M283" s="58">
        <v>674.85629900000004</v>
      </c>
      <c r="N283" s="57">
        <f>M283/SUM($M$279:$M$283)</f>
        <v>0.16714618929724004</v>
      </c>
    </row>
    <row r="284" spans="1:14">
      <c r="I284" s="1"/>
    </row>
    <row r="285" spans="1:14">
      <c r="H285" s="295" t="s">
        <v>110</v>
      </c>
      <c r="I285" s="296"/>
      <c r="J285" s="296"/>
      <c r="K285" s="296"/>
      <c r="L285" s="296"/>
      <c r="M285" s="296"/>
      <c r="N285" s="297"/>
    </row>
    <row r="286" spans="1:14">
      <c r="H286" s="56" t="s">
        <v>109</v>
      </c>
      <c r="I286" s="55"/>
      <c r="J286" s="55"/>
      <c r="K286" s="55"/>
      <c r="L286" s="55"/>
      <c r="M286" s="54">
        <v>1010.8812549999993</v>
      </c>
      <c r="N286" s="52">
        <f>M286/$M$289</f>
        <v>0.19158331279630719</v>
      </c>
    </row>
    <row r="287" spans="1:14" ht="15" customHeight="1">
      <c r="H287" s="298" t="s">
        <v>108</v>
      </c>
      <c r="I287" s="299"/>
      <c r="J287" s="299"/>
      <c r="K287" s="299"/>
      <c r="L287" s="300"/>
      <c r="M287" s="53">
        <v>3066.6855460000002</v>
      </c>
      <c r="N287" s="52">
        <f>M287/$M$289</f>
        <v>0.5812015736776448</v>
      </c>
    </row>
    <row r="288" spans="1:14" ht="14.45" customHeight="1">
      <c r="H288" s="265" t="s">
        <v>107</v>
      </c>
      <c r="I288" s="266"/>
      <c r="J288" s="266"/>
      <c r="K288" s="266"/>
      <c r="L288" s="267"/>
      <c r="M288" s="53">
        <v>1204.100774</v>
      </c>
      <c r="N288" s="52">
        <f>M288/$M$289</f>
        <v>0.22820248578406743</v>
      </c>
    </row>
    <row r="289" spans="1:22" ht="14.45" customHeight="1">
      <c r="A289" s="33"/>
      <c r="B289" s="33"/>
      <c r="C289" s="33"/>
      <c r="D289" s="33"/>
      <c r="E289" s="33"/>
      <c r="H289" s="268" t="s">
        <v>106</v>
      </c>
      <c r="I289" s="269"/>
      <c r="J289" s="269"/>
      <c r="K289" s="269"/>
      <c r="L289" s="270"/>
      <c r="M289" s="51">
        <f>B71</f>
        <v>5276.4577470000004</v>
      </c>
      <c r="N289" s="50"/>
    </row>
    <row r="290" spans="1:22" ht="14.45" customHeight="1">
      <c r="A290" s="48"/>
      <c r="B290" s="48"/>
      <c r="C290" s="48"/>
      <c r="D290" s="48"/>
      <c r="E290" s="48"/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36" t="s">
        <v>83</v>
      </c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</row>
    <row r="294" spans="1:22">
      <c r="G294" s="48"/>
      <c r="H294" s="48"/>
      <c r="I294" s="49"/>
      <c r="J294" s="3"/>
      <c r="P294" s="48"/>
      <c r="Q294" s="48"/>
      <c r="R294" s="48"/>
      <c r="S294" s="48"/>
      <c r="T294" s="48"/>
      <c r="U294" s="48"/>
      <c r="V294" s="48"/>
    </row>
    <row r="295" spans="1:22" ht="24" customHeight="1">
      <c r="A295" s="45" t="s">
        <v>105</v>
      </c>
      <c r="B295" s="44"/>
      <c r="C295" s="44"/>
      <c r="D295" s="44"/>
      <c r="E295" s="44"/>
      <c r="F295" s="43"/>
      <c r="H295" s="1"/>
      <c r="I295" s="3"/>
      <c r="J295" s="3"/>
    </row>
    <row r="296" spans="1:22" ht="20.100000000000001" customHeight="1">
      <c r="A296" s="271" t="s">
        <v>104</v>
      </c>
      <c r="B296" s="272"/>
      <c r="C296" s="272"/>
      <c r="D296" s="272"/>
      <c r="E296" s="273"/>
      <c r="F296" s="47">
        <v>451</v>
      </c>
      <c r="H296" s="1"/>
      <c r="I296" s="3"/>
      <c r="J296" s="3"/>
    </row>
    <row r="297" spans="1:22" ht="20.100000000000001" customHeight="1">
      <c r="A297" s="274" t="s">
        <v>103</v>
      </c>
      <c r="B297" s="275"/>
      <c r="C297" s="275"/>
      <c r="D297" s="275"/>
      <c r="E297" s="276"/>
      <c r="F297" s="46">
        <v>2</v>
      </c>
      <c r="H297" s="1"/>
      <c r="I297" s="3"/>
      <c r="J297" s="3"/>
    </row>
    <row r="298" spans="1:22" ht="20.100000000000001" customHeight="1">
      <c r="A298" s="274" t="s">
        <v>102</v>
      </c>
      <c r="B298" s="275"/>
      <c r="C298" s="275"/>
      <c r="D298" s="275"/>
      <c r="E298" s="276"/>
      <c r="F298" s="46">
        <v>6</v>
      </c>
      <c r="H298" s="1"/>
      <c r="I298" s="3"/>
      <c r="J298" s="3"/>
    </row>
    <row r="299" spans="1:22" ht="20.100000000000001" customHeight="1">
      <c r="A299" s="274" t="s">
        <v>101</v>
      </c>
      <c r="B299" s="275"/>
      <c r="C299" s="275"/>
      <c r="D299" s="275"/>
      <c r="E299" s="276"/>
      <c r="F299" s="46">
        <v>1</v>
      </c>
      <c r="H299" s="1"/>
      <c r="I299" s="3"/>
      <c r="J299" s="3"/>
    </row>
    <row r="300" spans="1:22" ht="20.100000000000001" customHeight="1">
      <c r="A300" s="274" t="s">
        <v>100</v>
      </c>
      <c r="B300" s="275"/>
      <c r="C300" s="275"/>
      <c r="D300" s="275"/>
      <c r="E300" s="276"/>
      <c r="F300" s="46">
        <v>0</v>
      </c>
      <c r="H300" s="1"/>
      <c r="I300" s="3"/>
      <c r="J300" s="3"/>
    </row>
    <row r="301" spans="1:22" ht="20.100000000000001" customHeight="1">
      <c r="A301" s="274" t="s">
        <v>99</v>
      </c>
      <c r="B301" s="275"/>
      <c r="C301" s="275"/>
      <c r="D301" s="275"/>
      <c r="E301" s="276"/>
      <c r="F301" s="46">
        <v>3</v>
      </c>
      <c r="H301" s="1"/>
      <c r="I301" s="3"/>
      <c r="J301" s="3"/>
    </row>
    <row r="302" spans="1:22" ht="20.100000000000001" customHeight="1">
      <c r="A302" s="274" t="s">
        <v>98</v>
      </c>
      <c r="B302" s="275"/>
      <c r="C302" s="275"/>
      <c r="D302" s="275"/>
      <c r="E302" s="276"/>
      <c r="F302" s="46">
        <v>30</v>
      </c>
      <c r="H302" s="1"/>
      <c r="I302" s="3"/>
      <c r="J302" s="3"/>
      <c r="L302" s="4"/>
    </row>
    <row r="303" spans="1:22" ht="20.100000000000001" customHeight="1">
      <c r="A303" s="274" t="s">
        <v>97</v>
      </c>
      <c r="B303" s="275"/>
      <c r="C303" s="275"/>
      <c r="D303" s="275"/>
      <c r="E303" s="276"/>
      <c r="F303" s="46">
        <v>62</v>
      </c>
      <c r="H303" s="1"/>
      <c r="I303" s="3"/>
      <c r="J303" s="3"/>
    </row>
    <row r="304" spans="1:22" ht="20.100000000000001" customHeight="1">
      <c r="A304" s="274" t="s">
        <v>96</v>
      </c>
      <c r="B304" s="275"/>
      <c r="C304" s="275"/>
      <c r="D304" s="275"/>
      <c r="E304" s="276"/>
      <c r="F304" s="46">
        <v>4</v>
      </c>
      <c r="H304" s="1"/>
      <c r="I304" s="3"/>
      <c r="J304" s="3"/>
    </row>
    <row r="305" spans="1:22" ht="20.100000000000001" customHeight="1">
      <c r="A305" s="274" t="s">
        <v>95</v>
      </c>
      <c r="B305" s="275"/>
      <c r="C305" s="275"/>
      <c r="D305" s="275"/>
      <c r="E305" s="276"/>
      <c r="F305" s="46">
        <v>15</v>
      </c>
      <c r="H305" s="1"/>
      <c r="I305" s="3"/>
      <c r="J305" s="3"/>
    </row>
    <row r="306" spans="1:22" ht="20.100000000000001" customHeight="1">
      <c r="A306" s="288" t="s">
        <v>94</v>
      </c>
      <c r="B306" s="289"/>
      <c r="C306" s="289"/>
      <c r="D306" s="289"/>
      <c r="E306" s="290"/>
      <c r="F306" s="46">
        <v>25</v>
      </c>
      <c r="H306" s="1"/>
      <c r="I306" s="3"/>
      <c r="J306" s="3"/>
    </row>
    <row r="307" spans="1:22" ht="20.100000000000001" customHeight="1">
      <c r="A307" s="288" t="s">
        <v>93</v>
      </c>
      <c r="B307" s="289"/>
      <c r="C307" s="289"/>
      <c r="D307" s="289"/>
      <c r="E307" s="290"/>
      <c r="F307" s="46">
        <v>16</v>
      </c>
      <c r="H307" s="1"/>
      <c r="I307" s="3"/>
      <c r="J307" s="3"/>
    </row>
    <row r="308" spans="1:22" ht="20.100000000000001" customHeight="1">
      <c r="A308" s="274" t="s">
        <v>92</v>
      </c>
      <c r="B308" s="275"/>
      <c r="C308" s="275"/>
      <c r="D308" s="275"/>
      <c r="E308" s="276"/>
      <c r="F308" s="46">
        <v>35</v>
      </c>
      <c r="H308" s="1"/>
      <c r="I308" s="3"/>
      <c r="J308" s="3"/>
    </row>
    <row r="309" spans="1:22" ht="20.100000000000001" customHeight="1">
      <c r="A309" s="274" t="s">
        <v>91</v>
      </c>
      <c r="B309" s="275"/>
      <c r="C309" s="275"/>
      <c r="D309" s="275"/>
      <c r="E309" s="276"/>
      <c r="F309" s="46">
        <v>105</v>
      </c>
      <c r="H309" s="1"/>
      <c r="I309" s="3"/>
      <c r="J309" s="3"/>
    </row>
    <row r="310" spans="1:22" ht="20.100000000000001" customHeight="1">
      <c r="A310" s="274" t="s">
        <v>90</v>
      </c>
      <c r="B310" s="275"/>
      <c r="C310" s="275"/>
      <c r="D310" s="275"/>
      <c r="E310" s="276"/>
      <c r="F310" s="46">
        <v>114</v>
      </c>
      <c r="H310" s="1"/>
      <c r="I310" s="3"/>
      <c r="J310" s="3"/>
    </row>
    <row r="311" spans="1:22" ht="20.100000000000001" customHeight="1">
      <c r="A311" s="274" t="s">
        <v>89</v>
      </c>
      <c r="B311" s="275"/>
      <c r="C311" s="275"/>
      <c r="D311" s="275"/>
      <c r="E311" s="276"/>
      <c r="F311" s="46">
        <v>33</v>
      </c>
      <c r="H311" s="1"/>
      <c r="I311" s="3"/>
      <c r="J311" s="3"/>
    </row>
    <row r="312" spans="1:22">
      <c r="H312" s="1"/>
      <c r="I312" s="3"/>
      <c r="J312" s="3"/>
    </row>
    <row r="313" spans="1:22">
      <c r="A313" s="45" t="s">
        <v>88</v>
      </c>
      <c r="B313" s="44"/>
      <c r="C313" s="44"/>
      <c r="D313" s="44"/>
      <c r="E313" s="44"/>
      <c r="F313" s="44"/>
      <c r="G313" s="43"/>
      <c r="H313" s="1"/>
      <c r="I313" s="3"/>
      <c r="J313" s="3"/>
    </row>
    <row r="314" spans="1:22" ht="14.45" customHeight="1">
      <c r="A314" s="279" t="s">
        <v>87</v>
      </c>
      <c r="B314" s="280"/>
      <c r="C314" s="280"/>
      <c r="D314" s="280"/>
      <c r="E314" s="281"/>
      <c r="F314" s="42">
        <v>451</v>
      </c>
      <c r="G314" s="41"/>
      <c r="H314" s="1"/>
      <c r="I314" s="3"/>
      <c r="J314" s="3"/>
    </row>
    <row r="315" spans="1:22" ht="14.45" customHeight="1">
      <c r="A315" s="282" t="s">
        <v>86</v>
      </c>
      <c r="B315" s="283"/>
      <c r="C315" s="283"/>
      <c r="D315" s="283"/>
      <c r="E315" s="284"/>
      <c r="F315" s="40">
        <v>368</v>
      </c>
      <c r="G315" s="39">
        <f>F315/$F$314</f>
        <v>0.81596452328159641</v>
      </c>
      <c r="H315" s="1"/>
      <c r="I315" s="3"/>
      <c r="J315" s="3"/>
    </row>
    <row r="316" spans="1:22" ht="14.45" customHeight="1">
      <c r="A316" s="282" t="s">
        <v>85</v>
      </c>
      <c r="B316" s="283"/>
      <c r="C316" s="283"/>
      <c r="D316" s="283"/>
      <c r="E316" s="284"/>
      <c r="F316" s="40">
        <v>82</v>
      </c>
      <c r="G316" s="39">
        <f>F316/$F$314</f>
        <v>0.18181818181818182</v>
      </c>
      <c r="H316" s="1"/>
      <c r="I316" s="3"/>
      <c r="J316" s="3"/>
    </row>
    <row r="317" spans="1:22" ht="14.45" customHeight="1">
      <c r="A317" s="285" t="s">
        <v>84</v>
      </c>
      <c r="B317" s="286"/>
      <c r="C317" s="286"/>
      <c r="D317" s="286"/>
      <c r="E317" s="287"/>
      <c r="F317" s="38">
        <v>1</v>
      </c>
      <c r="G317" s="37">
        <f>F317/$F$314</f>
        <v>2.2172949002217295E-3</v>
      </c>
      <c r="I317" s="3"/>
    </row>
    <row r="318" spans="1:22">
      <c r="I318" s="3"/>
    </row>
    <row r="319" spans="1:22" ht="20.100000000000001" customHeight="1">
      <c r="A319" s="36" t="s">
        <v>83</v>
      </c>
      <c r="B319" s="35"/>
      <c r="C319" s="35"/>
      <c r="D319" s="35"/>
      <c r="E319" s="35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</row>
    <row r="320" spans="1:22" ht="20.100000000000001" customHeight="1">
      <c r="A320" s="33"/>
      <c r="B320" s="33"/>
      <c r="C320" s="33"/>
      <c r="D320" s="33"/>
      <c r="E320" s="33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</row>
    <row r="321" spans="1:16">
      <c r="A321" s="277" t="s">
        <v>82</v>
      </c>
      <c r="B321" s="278"/>
      <c r="C321" s="31"/>
      <c r="D321" s="30" t="s">
        <v>81</v>
      </c>
      <c r="E321" s="29"/>
      <c r="F321" s="28"/>
      <c r="I321" s="27" t="s">
        <v>80</v>
      </c>
      <c r="J321" s="26"/>
      <c r="K321" s="26"/>
      <c r="L321" s="26"/>
      <c r="M321" s="26"/>
      <c r="N321" s="26"/>
      <c r="O321" s="25"/>
    </row>
    <row r="322" spans="1:16" ht="12.95" customHeight="1">
      <c r="A322" s="7" t="s">
        <v>79</v>
      </c>
      <c r="B322" s="19">
        <v>0</v>
      </c>
      <c r="C322" s="23"/>
      <c r="D322" s="24" t="s">
        <v>78</v>
      </c>
      <c r="E322" s="24"/>
      <c r="F322" s="7">
        <v>12</v>
      </c>
      <c r="G322" s="6"/>
      <c r="H322" s="18"/>
      <c r="I322" s="12" t="s">
        <v>77</v>
      </c>
      <c r="J322" s="17"/>
      <c r="K322" s="9"/>
      <c r="L322" s="9"/>
      <c r="M322" s="9"/>
      <c r="N322" s="8"/>
      <c r="O322" s="7">
        <v>0</v>
      </c>
      <c r="P322" s="6"/>
    </row>
    <row r="323" spans="1:16" ht="12.95" customHeight="1">
      <c r="A323" s="7" t="s">
        <v>76</v>
      </c>
      <c r="B323" s="19">
        <v>1</v>
      </c>
      <c r="C323" s="23"/>
      <c r="D323" s="7" t="s">
        <v>75</v>
      </c>
      <c r="E323" s="7"/>
      <c r="F323" s="7">
        <v>3</v>
      </c>
      <c r="G323" s="6"/>
      <c r="H323" s="18"/>
      <c r="I323" s="12" t="s">
        <v>74</v>
      </c>
      <c r="J323" s="17"/>
      <c r="K323" s="9"/>
      <c r="L323" s="9"/>
      <c r="M323" s="9"/>
      <c r="N323" s="8"/>
      <c r="O323" s="7">
        <v>0</v>
      </c>
      <c r="P323" s="6"/>
    </row>
    <row r="324" spans="1:16" ht="12.95" customHeight="1">
      <c r="A324" s="7" t="s">
        <v>73</v>
      </c>
      <c r="B324" s="19">
        <v>0</v>
      </c>
      <c r="D324" s="7" t="s">
        <v>72</v>
      </c>
      <c r="E324" s="7"/>
      <c r="F324" s="7">
        <v>2</v>
      </c>
      <c r="G324" s="6"/>
      <c r="H324" s="18"/>
      <c r="I324" s="12" t="s">
        <v>71</v>
      </c>
      <c r="J324" s="17"/>
      <c r="K324" s="9"/>
      <c r="L324" s="9"/>
      <c r="M324" s="9"/>
      <c r="N324" s="8"/>
      <c r="O324" s="7">
        <v>0</v>
      </c>
      <c r="P324" s="6"/>
    </row>
    <row r="325" spans="1:16" ht="12.95" customHeight="1">
      <c r="A325" s="7" t="s">
        <v>70</v>
      </c>
      <c r="B325" s="19">
        <v>0</v>
      </c>
      <c r="D325" s="22" t="s">
        <v>69</v>
      </c>
      <c r="E325" s="22"/>
      <c r="F325" s="7">
        <v>1</v>
      </c>
      <c r="G325" s="6"/>
      <c r="H325" s="18"/>
      <c r="I325" s="12" t="s">
        <v>68</v>
      </c>
      <c r="J325" s="17"/>
      <c r="K325" s="9"/>
      <c r="L325" s="9"/>
      <c r="M325" s="9"/>
      <c r="N325" s="8"/>
      <c r="O325" s="7">
        <v>0</v>
      </c>
      <c r="P325" s="6"/>
    </row>
    <row r="326" spans="1:16" ht="12.95" customHeight="1">
      <c r="A326" s="7" t="s">
        <v>67</v>
      </c>
      <c r="B326" s="19">
        <v>5</v>
      </c>
      <c r="D326" s="21" t="s">
        <v>66</v>
      </c>
      <c r="E326" s="21"/>
      <c r="F326" s="7">
        <v>0</v>
      </c>
      <c r="G326" s="6"/>
      <c r="H326" s="18"/>
      <c r="I326" s="12" t="s">
        <v>65</v>
      </c>
      <c r="J326" s="17"/>
      <c r="K326" s="9"/>
      <c r="L326" s="9"/>
      <c r="M326" s="9"/>
      <c r="N326" s="8"/>
      <c r="O326" s="7">
        <v>0</v>
      </c>
      <c r="P326" s="6"/>
    </row>
    <row r="327" spans="1:16" ht="12.95" customHeight="1">
      <c r="A327" s="7" t="s">
        <v>64</v>
      </c>
      <c r="B327" s="19">
        <v>7</v>
      </c>
      <c r="D327" s="21" t="s">
        <v>63</v>
      </c>
      <c r="E327" s="21"/>
      <c r="F327" s="7">
        <v>2</v>
      </c>
      <c r="G327" s="6"/>
      <c r="H327" s="18"/>
      <c r="I327" s="12" t="s">
        <v>62</v>
      </c>
      <c r="J327" s="17"/>
      <c r="K327" s="9"/>
      <c r="L327" s="9"/>
      <c r="M327" s="9"/>
      <c r="N327" s="8"/>
      <c r="O327" s="7">
        <v>0</v>
      </c>
      <c r="P327" s="6"/>
    </row>
    <row r="328" spans="1:16" ht="12.95" customHeight="1">
      <c r="A328" s="7" t="s">
        <v>61</v>
      </c>
      <c r="B328" s="19">
        <v>1</v>
      </c>
      <c r="D328" s="7" t="s">
        <v>60</v>
      </c>
      <c r="E328" s="7"/>
      <c r="F328" s="7">
        <v>1</v>
      </c>
      <c r="G328" s="6"/>
      <c r="H328" s="18"/>
      <c r="I328" s="12" t="s">
        <v>59</v>
      </c>
      <c r="J328" s="17"/>
      <c r="K328" s="9"/>
      <c r="L328" s="9"/>
      <c r="M328" s="9"/>
      <c r="N328" s="8"/>
      <c r="O328" s="7">
        <v>0</v>
      </c>
      <c r="P328" s="6"/>
    </row>
    <row r="329" spans="1:16" ht="12.95" customHeight="1">
      <c r="A329" s="7" t="s">
        <v>58</v>
      </c>
      <c r="B329" s="19">
        <v>0</v>
      </c>
      <c r="D329" s="7" t="s">
        <v>57</v>
      </c>
      <c r="E329" s="7"/>
      <c r="F329" s="7">
        <v>0</v>
      </c>
      <c r="G329" s="6"/>
      <c r="H329" s="18"/>
      <c r="I329" s="12" t="s">
        <v>56</v>
      </c>
      <c r="J329" s="17"/>
      <c r="K329" s="9"/>
      <c r="L329" s="9"/>
      <c r="M329" s="9"/>
      <c r="N329" s="8"/>
      <c r="O329" s="7">
        <v>0</v>
      </c>
      <c r="P329" s="6"/>
    </row>
    <row r="330" spans="1:16" ht="12.95" customHeight="1">
      <c r="A330" s="7" t="s">
        <v>55</v>
      </c>
      <c r="B330" s="19">
        <v>1</v>
      </c>
      <c r="D330" s="7" t="s">
        <v>54</v>
      </c>
      <c r="E330" s="7"/>
      <c r="F330" s="7">
        <v>0</v>
      </c>
      <c r="G330" s="6"/>
      <c r="H330" s="18"/>
      <c r="I330" s="12" t="s">
        <v>53</v>
      </c>
      <c r="J330" s="17"/>
      <c r="K330" s="9"/>
      <c r="L330" s="9"/>
      <c r="M330" s="9"/>
      <c r="N330" s="8"/>
      <c r="O330" s="7">
        <v>0</v>
      </c>
      <c r="P330" s="6"/>
    </row>
    <row r="331" spans="1:16" ht="12.95" customHeight="1">
      <c r="A331" s="7" t="s">
        <v>52</v>
      </c>
      <c r="B331" s="19">
        <v>2</v>
      </c>
      <c r="D331" s="7" t="s">
        <v>51</v>
      </c>
      <c r="E331" s="7"/>
      <c r="F331" s="7">
        <v>5</v>
      </c>
      <c r="G331" s="6"/>
      <c r="H331" s="18"/>
      <c r="I331" s="12" t="s">
        <v>50</v>
      </c>
      <c r="J331" s="17"/>
      <c r="K331" s="9"/>
      <c r="L331" s="9"/>
      <c r="M331" s="9"/>
      <c r="N331" s="8"/>
      <c r="O331" s="7">
        <v>0</v>
      </c>
      <c r="P331" s="6"/>
    </row>
    <row r="332" spans="1:16" ht="12.95" customHeight="1">
      <c r="A332" s="7" t="s">
        <v>49</v>
      </c>
      <c r="B332" s="19">
        <v>1</v>
      </c>
      <c r="D332" s="7" t="s">
        <v>48</v>
      </c>
      <c r="E332" s="7"/>
      <c r="F332" s="7">
        <v>0</v>
      </c>
      <c r="G332" s="6"/>
      <c r="H332" s="18"/>
      <c r="I332" s="12" t="s">
        <v>47</v>
      </c>
      <c r="J332" s="17"/>
      <c r="K332" s="9"/>
      <c r="L332" s="9"/>
      <c r="M332" s="9"/>
      <c r="N332" s="8"/>
      <c r="O332" s="7">
        <v>0</v>
      </c>
      <c r="P332" s="6"/>
    </row>
    <row r="333" spans="1:16" ht="12.95" customHeight="1">
      <c r="A333" s="7" t="s">
        <v>46</v>
      </c>
      <c r="B333" s="19">
        <v>2</v>
      </c>
      <c r="D333" s="7" t="s">
        <v>45</v>
      </c>
      <c r="E333" s="7"/>
      <c r="F333" s="7">
        <v>0</v>
      </c>
      <c r="G333" s="6"/>
      <c r="H333" s="18"/>
      <c r="I333" s="12" t="s">
        <v>44</v>
      </c>
      <c r="J333" s="17"/>
      <c r="K333" s="9"/>
      <c r="L333" s="9"/>
      <c r="M333" s="9"/>
      <c r="N333" s="8"/>
      <c r="O333" s="7">
        <v>0</v>
      </c>
      <c r="P333" s="6"/>
    </row>
    <row r="334" spans="1:16" ht="12.95" customHeight="1">
      <c r="A334" s="7" t="s">
        <v>43</v>
      </c>
      <c r="B334" s="19">
        <v>0</v>
      </c>
      <c r="D334" s="7" t="s">
        <v>42</v>
      </c>
      <c r="E334" s="7"/>
      <c r="F334" s="7">
        <v>0</v>
      </c>
      <c r="G334" s="6"/>
      <c r="H334" s="18"/>
      <c r="I334" s="12" t="s">
        <v>41</v>
      </c>
      <c r="J334" s="17"/>
      <c r="K334" s="9"/>
      <c r="L334" s="9"/>
      <c r="M334" s="9"/>
      <c r="N334" s="8"/>
      <c r="O334" s="7">
        <v>0</v>
      </c>
      <c r="P334" s="6"/>
    </row>
    <row r="335" spans="1:16" ht="12.95" customHeight="1">
      <c r="A335" s="7" t="s">
        <v>40</v>
      </c>
      <c r="B335" s="19">
        <v>0</v>
      </c>
      <c r="D335" s="7" t="s">
        <v>39</v>
      </c>
      <c r="E335" s="7"/>
      <c r="F335" s="7">
        <v>7</v>
      </c>
      <c r="G335" s="6"/>
      <c r="H335" s="18"/>
      <c r="I335" s="12" t="s">
        <v>38</v>
      </c>
      <c r="J335" s="17"/>
      <c r="K335" s="9"/>
      <c r="L335" s="9"/>
      <c r="M335" s="9"/>
      <c r="N335" s="8"/>
      <c r="O335" s="7">
        <v>5</v>
      </c>
      <c r="P335" s="6"/>
    </row>
    <row r="336" spans="1:16" ht="12.95" customHeight="1">
      <c r="A336" s="7" t="s">
        <v>37</v>
      </c>
      <c r="B336" s="19">
        <v>0</v>
      </c>
      <c r="D336" s="7" t="s">
        <v>36</v>
      </c>
      <c r="E336" s="7"/>
      <c r="F336" s="7">
        <v>0</v>
      </c>
      <c r="G336" s="6"/>
      <c r="H336" s="18"/>
      <c r="I336" s="12" t="s">
        <v>35</v>
      </c>
      <c r="J336" s="17"/>
      <c r="K336" s="9"/>
      <c r="L336" s="9"/>
      <c r="M336" s="9"/>
      <c r="N336" s="8"/>
      <c r="O336" s="7">
        <v>2</v>
      </c>
      <c r="P336" s="6"/>
    </row>
    <row r="337" spans="1:16" ht="12.95" customHeight="1">
      <c r="A337" s="7" t="s">
        <v>34</v>
      </c>
      <c r="B337" s="19">
        <v>0</v>
      </c>
      <c r="D337" s="7" t="s">
        <v>33</v>
      </c>
      <c r="E337" s="7"/>
      <c r="F337" s="7">
        <v>15</v>
      </c>
      <c r="G337" s="6"/>
      <c r="H337" s="18"/>
      <c r="I337" s="12" t="s">
        <v>32</v>
      </c>
      <c r="J337" s="17"/>
      <c r="K337" s="9"/>
      <c r="L337" s="9"/>
      <c r="M337" s="9"/>
      <c r="N337" s="8"/>
      <c r="O337" s="7">
        <v>1</v>
      </c>
      <c r="P337" s="6"/>
    </row>
    <row r="338" spans="1:16" ht="12.95" customHeight="1">
      <c r="A338" s="7" t="s">
        <v>31</v>
      </c>
      <c r="B338" s="19">
        <v>0</v>
      </c>
      <c r="D338" s="7" t="s">
        <v>30</v>
      </c>
      <c r="E338" s="7"/>
      <c r="F338" s="7">
        <v>21</v>
      </c>
      <c r="G338" s="6"/>
      <c r="H338" s="18"/>
      <c r="I338" s="12" t="s">
        <v>29</v>
      </c>
      <c r="J338" s="17"/>
      <c r="K338" s="9"/>
      <c r="L338" s="9"/>
      <c r="M338" s="9"/>
      <c r="N338" s="8"/>
      <c r="O338" s="7">
        <v>0</v>
      </c>
      <c r="P338" s="6"/>
    </row>
    <row r="339" spans="1:16" ht="12.95" customHeight="1">
      <c r="A339" s="7" t="s">
        <v>28</v>
      </c>
      <c r="B339" s="19">
        <v>1</v>
      </c>
      <c r="D339" s="7" t="s">
        <v>27</v>
      </c>
      <c r="E339" s="7"/>
      <c r="F339" s="7">
        <v>5</v>
      </c>
      <c r="G339" s="6"/>
      <c r="H339" s="18"/>
      <c r="I339" s="11" t="s">
        <v>26</v>
      </c>
      <c r="J339" s="11"/>
      <c r="K339" s="20"/>
      <c r="L339" s="20"/>
      <c r="M339" s="20"/>
      <c r="N339" s="20"/>
      <c r="O339" s="7">
        <v>0</v>
      </c>
      <c r="P339" s="6"/>
    </row>
    <row r="340" spans="1:16" ht="12.95" customHeight="1">
      <c r="A340" s="7" t="s">
        <v>25</v>
      </c>
      <c r="B340" s="19">
        <v>0</v>
      </c>
      <c r="D340" s="7" t="s">
        <v>24</v>
      </c>
      <c r="E340" s="7"/>
      <c r="F340" s="7">
        <v>0</v>
      </c>
      <c r="G340" s="6"/>
      <c r="H340" s="18"/>
      <c r="I340" s="11" t="s">
        <v>23</v>
      </c>
      <c r="J340" s="11"/>
      <c r="K340" s="20"/>
      <c r="L340" s="20"/>
      <c r="M340" s="20"/>
      <c r="N340" s="20"/>
      <c r="O340" s="7">
        <v>1</v>
      </c>
      <c r="P340" s="6"/>
    </row>
    <row r="341" spans="1:16" ht="12.95" customHeight="1">
      <c r="A341" s="7" t="s">
        <v>22</v>
      </c>
      <c r="B341" s="19">
        <v>0</v>
      </c>
      <c r="D341" s="7" t="s">
        <v>21</v>
      </c>
      <c r="E341" s="7"/>
      <c r="F341" s="7">
        <v>1</v>
      </c>
      <c r="G341" s="6"/>
      <c r="H341" s="18"/>
      <c r="I341" s="12" t="s">
        <v>20</v>
      </c>
      <c r="J341" s="17"/>
      <c r="K341" s="9"/>
      <c r="L341" s="9"/>
      <c r="M341" s="9"/>
      <c r="N341" s="8"/>
      <c r="O341" s="7">
        <v>0</v>
      </c>
      <c r="P341" s="6"/>
    </row>
    <row r="342" spans="1:16" ht="12.95" customHeight="1">
      <c r="A342" s="7" t="s">
        <v>19</v>
      </c>
      <c r="B342" s="19">
        <v>3</v>
      </c>
      <c r="D342" s="7" t="s">
        <v>18</v>
      </c>
      <c r="E342" s="7"/>
      <c r="F342" s="7">
        <v>0</v>
      </c>
      <c r="G342" s="6"/>
      <c r="H342" s="18"/>
      <c r="I342" s="12" t="s">
        <v>17</v>
      </c>
      <c r="J342" s="17"/>
      <c r="K342" s="9"/>
      <c r="L342" s="9"/>
      <c r="M342" s="9"/>
      <c r="N342" s="8"/>
      <c r="O342" s="7">
        <v>0</v>
      </c>
      <c r="P342" s="6"/>
    </row>
    <row r="343" spans="1:16" ht="12.95" customHeight="1">
      <c r="A343" s="7" t="s">
        <v>16</v>
      </c>
      <c r="B343" s="19">
        <v>0</v>
      </c>
      <c r="D343" s="7" t="s">
        <v>15</v>
      </c>
      <c r="E343" s="7"/>
      <c r="F343" s="7">
        <v>0</v>
      </c>
      <c r="G343" s="6"/>
      <c r="H343" s="18"/>
      <c r="I343" s="12" t="s">
        <v>14</v>
      </c>
      <c r="J343" s="17"/>
      <c r="K343" s="9"/>
      <c r="L343" s="9"/>
      <c r="M343" s="9"/>
      <c r="N343" s="8"/>
      <c r="O343" s="7">
        <v>1</v>
      </c>
      <c r="P343" s="6"/>
    </row>
    <row r="344" spans="1:16" ht="12.95" customHeight="1">
      <c r="A344" s="7" t="s">
        <v>13</v>
      </c>
      <c r="B344" s="19">
        <v>0</v>
      </c>
      <c r="D344" s="7" t="s">
        <v>12</v>
      </c>
      <c r="E344" s="7"/>
      <c r="F344" s="7">
        <v>0</v>
      </c>
      <c r="G344" s="6"/>
      <c r="H344" s="18"/>
      <c r="I344" s="12" t="s">
        <v>11</v>
      </c>
      <c r="J344" s="17"/>
      <c r="K344" s="9"/>
      <c r="L344" s="9"/>
      <c r="M344" s="9"/>
      <c r="N344" s="8"/>
      <c r="O344" s="7">
        <v>7</v>
      </c>
      <c r="P344" s="6"/>
    </row>
    <row r="345" spans="1:16" ht="12.95" customHeight="1">
      <c r="I345" s="12" t="s">
        <v>10</v>
      </c>
      <c r="J345" s="17"/>
      <c r="K345" s="9"/>
      <c r="L345" s="9"/>
      <c r="M345" s="9"/>
      <c r="N345" s="8"/>
      <c r="O345" s="7">
        <v>10</v>
      </c>
      <c r="P345" s="6"/>
    </row>
    <row r="346" spans="1:16" ht="12.95" customHeight="1">
      <c r="I346" s="12" t="s">
        <v>9</v>
      </c>
      <c r="J346" s="17"/>
      <c r="K346" s="9"/>
      <c r="L346" s="9"/>
      <c r="M346" s="9"/>
      <c r="N346" s="8"/>
      <c r="O346" s="7">
        <v>5</v>
      </c>
      <c r="P346" s="6"/>
    </row>
    <row r="347" spans="1:16" ht="12.95" customHeight="1">
      <c r="I347" s="12" t="s">
        <v>8</v>
      </c>
      <c r="J347" s="17"/>
      <c r="K347" s="9"/>
      <c r="L347" s="9"/>
      <c r="M347" s="9"/>
      <c r="N347" s="8"/>
      <c r="O347" s="7">
        <v>11</v>
      </c>
      <c r="P347" s="6"/>
    </row>
    <row r="348" spans="1:16" ht="12.95" customHeight="1">
      <c r="I348" s="12" t="s">
        <v>7</v>
      </c>
      <c r="J348" s="17"/>
      <c r="K348" s="9"/>
      <c r="L348" s="9"/>
      <c r="M348" s="9"/>
      <c r="N348" s="8"/>
      <c r="O348" s="7">
        <v>3</v>
      </c>
      <c r="P348" s="6"/>
    </row>
    <row r="349" spans="1:16" ht="12.95" customHeight="1">
      <c r="I349" s="12" t="s">
        <v>6</v>
      </c>
      <c r="J349" s="17"/>
      <c r="K349" s="9"/>
      <c r="L349" s="9"/>
      <c r="M349" s="9"/>
      <c r="N349" s="8"/>
      <c r="O349" s="7">
        <v>1</v>
      </c>
      <c r="P349" s="6"/>
    </row>
    <row r="350" spans="1:16" ht="12.95" customHeight="1">
      <c r="I350" s="12" t="s">
        <v>5</v>
      </c>
      <c r="J350" s="17"/>
      <c r="K350" s="9"/>
      <c r="L350" s="9"/>
      <c r="M350" s="9"/>
      <c r="N350" s="8"/>
      <c r="O350" s="7">
        <v>4</v>
      </c>
      <c r="P350" s="6"/>
    </row>
    <row r="351" spans="1:16" ht="12.95" customHeight="1">
      <c r="I351" s="16" t="s">
        <v>4</v>
      </c>
      <c r="J351" s="15"/>
      <c r="K351" s="14"/>
      <c r="L351" s="14"/>
      <c r="M351" s="14"/>
      <c r="N351" s="13"/>
      <c r="O351" s="7">
        <v>0</v>
      </c>
      <c r="P351" s="6"/>
    </row>
    <row r="352" spans="1:16" ht="12.95" customHeight="1">
      <c r="I352" s="11" t="s">
        <v>3</v>
      </c>
      <c r="J352" s="12"/>
      <c r="K352" s="9"/>
      <c r="L352" s="9"/>
      <c r="M352" s="9"/>
      <c r="N352" s="8"/>
      <c r="O352" s="7">
        <v>1</v>
      </c>
      <c r="P352" s="6"/>
    </row>
    <row r="353" spans="4:22" ht="12.95" customHeight="1">
      <c r="H353" s="1"/>
      <c r="I353" s="11" t="s">
        <v>2</v>
      </c>
      <c r="J353" s="12"/>
      <c r="K353" s="9"/>
      <c r="L353" s="9"/>
      <c r="M353" s="9"/>
      <c r="N353" s="8"/>
      <c r="O353" s="7">
        <v>13</v>
      </c>
      <c r="P353" s="6"/>
    </row>
    <row r="354" spans="4:22" ht="12.95" customHeight="1">
      <c r="H354" s="1"/>
      <c r="I354" s="11" t="s">
        <v>1</v>
      </c>
      <c r="J354" s="11"/>
      <c r="K354" s="10"/>
      <c r="L354" s="9"/>
      <c r="M354" s="9"/>
      <c r="N354" s="8"/>
      <c r="O354" s="7">
        <v>16</v>
      </c>
      <c r="P354" s="6"/>
    </row>
    <row r="355" spans="4:22" ht="12.95" customHeight="1">
      <c r="I355" s="11" t="s">
        <v>0</v>
      </c>
      <c r="J355" s="11"/>
      <c r="K355" s="10"/>
      <c r="L355" s="9"/>
      <c r="M355" s="9"/>
      <c r="N355" s="8"/>
      <c r="O355" s="7">
        <v>3</v>
      </c>
      <c r="P355" s="6"/>
    </row>
    <row r="356" spans="4:22">
      <c r="I356" s="3"/>
    </row>
    <row r="357" spans="4:22">
      <c r="D357" s="5"/>
      <c r="E357" s="5"/>
      <c r="H357" s="1"/>
      <c r="I357" s="1"/>
    </row>
    <row r="358" spans="4:22">
      <c r="I358" s="3"/>
    </row>
    <row r="359" spans="4:22">
      <c r="I359" s="3"/>
    </row>
    <row r="360" spans="4:22">
      <c r="I360" s="3"/>
      <c r="R360" s="5"/>
      <c r="S360" s="5"/>
      <c r="T360" s="5"/>
      <c r="U360" s="5"/>
      <c r="V360" s="5"/>
    </row>
    <row r="361" spans="4:22">
      <c r="F361" s="5"/>
      <c r="G361" s="5"/>
      <c r="H361" s="5"/>
      <c r="I361" s="5"/>
    </row>
    <row r="362" spans="4:22">
      <c r="I362" s="4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  <row r="482" spans="9:9">
      <c r="I482" s="3"/>
    </row>
  </sheetData>
  <mergeCells count="121">
    <mergeCell ref="U10:V10"/>
    <mergeCell ref="A40:V40"/>
    <mergeCell ref="S4:T4"/>
    <mergeCell ref="U4:V4"/>
    <mergeCell ref="T5:U5"/>
    <mergeCell ref="U6:V6"/>
    <mergeCell ref="U8:V8"/>
    <mergeCell ref="B4:C4"/>
    <mergeCell ref="K4:L4"/>
    <mergeCell ref="Q4:R4"/>
    <mergeCell ref="R5:S5"/>
    <mergeCell ref="B6:C6"/>
    <mergeCell ref="K6:L6"/>
    <mergeCell ref="B8:C8"/>
    <mergeCell ref="K8:L8"/>
    <mergeCell ref="A1:I1"/>
    <mergeCell ref="J1:V1"/>
    <mergeCell ref="A2:I2"/>
    <mergeCell ref="J2:V2"/>
    <mergeCell ref="Q3:R3"/>
    <mergeCell ref="S3:T3"/>
    <mergeCell ref="U3:V3"/>
    <mergeCell ref="G76:H76"/>
    <mergeCell ref="G77:H77"/>
    <mergeCell ref="G78:H78"/>
    <mergeCell ref="B9:C9"/>
    <mergeCell ref="K9:L9"/>
    <mergeCell ref="N9:P9"/>
    <mergeCell ref="S9:T9"/>
    <mergeCell ref="B10:C10"/>
    <mergeCell ref="K10:L10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B42:C42"/>
    <mergeCell ref="D42:E42"/>
    <mergeCell ref="F42:G42"/>
    <mergeCell ref="B51:C51"/>
    <mergeCell ref="D51:E51"/>
    <mergeCell ref="F51:G51"/>
    <mergeCell ref="F113:F114"/>
    <mergeCell ref="G113:G114"/>
    <mergeCell ref="F154:G155"/>
    <mergeCell ref="H154:H155"/>
    <mergeCell ref="I154:I155"/>
    <mergeCell ref="J154:J155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E113:E114"/>
    <mergeCell ref="D154:D155"/>
    <mergeCell ref="A215:B215"/>
    <mergeCell ref="F158:G158"/>
    <mergeCell ref="A168:A169"/>
    <mergeCell ref="A132:C132"/>
    <mergeCell ref="A144:A145"/>
    <mergeCell ref="B144:B145"/>
    <mergeCell ref="C144:C145"/>
    <mergeCell ref="D144:D145"/>
    <mergeCell ref="A154:A155"/>
    <mergeCell ref="B154:B155"/>
    <mergeCell ref="C154:C155"/>
    <mergeCell ref="A239:C239"/>
    <mergeCell ref="A262:V262"/>
    <mergeCell ref="H285:N285"/>
    <mergeCell ref="H287:L287"/>
    <mergeCell ref="A222:F222"/>
    <mergeCell ref="A170:A171"/>
    <mergeCell ref="A172:A173"/>
    <mergeCell ref="A200:G200"/>
    <mergeCell ref="A202:F202"/>
    <mergeCell ref="A203:F203"/>
    <mergeCell ref="A207:C207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08:A212"/>
    <mergeCell ref="B208:B211"/>
    <mergeCell ref="C208:C211"/>
    <mergeCell ref="A214:B214"/>
    <mergeCell ref="H288:L288"/>
    <mergeCell ref="H289:L289"/>
    <mergeCell ref="A296:E296"/>
    <mergeCell ref="A297:E297"/>
    <mergeCell ref="A298:E298"/>
    <mergeCell ref="A321:B321"/>
    <mergeCell ref="A311:E311"/>
    <mergeCell ref="A314:E314"/>
    <mergeCell ref="A315:E315"/>
    <mergeCell ref="A316:E316"/>
    <mergeCell ref="A299:E299"/>
    <mergeCell ref="A300:E300"/>
    <mergeCell ref="A301:E301"/>
    <mergeCell ref="A302:E302"/>
    <mergeCell ref="A303:E303"/>
    <mergeCell ref="A304:E304"/>
    <mergeCell ref="A317:E317"/>
    <mergeCell ref="A305:E305"/>
    <mergeCell ref="A306:E306"/>
    <mergeCell ref="A307:E307"/>
    <mergeCell ref="A308:E308"/>
    <mergeCell ref="A309:E309"/>
    <mergeCell ref="A310:E310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A8363D3-2860-456A-9BA3-7CE38E7282F9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Aiguelongue1</vt:lpstr>
      <vt:lpstr>Aiguelongue1!Impression_des_titres</vt:lpstr>
      <vt:lpstr>Aiguelongue1!Zone_d_impression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2014-06-04T07:48:17Z</dcterms:created>
  <dcterms:modified xsi:type="dcterms:W3CDTF">2014-06-16T14:18:16Z</dcterms:modified>
</cp:coreProperties>
</file>