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Estanov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Estanove!$1:$2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Estanove!$A$1:$V$356</definedName>
  </definedNames>
  <calcPr calcId="144525"/>
</workbook>
</file>

<file path=xl/calcChain.xml><?xml version="1.0" encoding="utf-8"?>
<calcChain xmlns="http://schemas.openxmlformats.org/spreadsheetml/2006/main">
  <c r="K8" i="1"/>
  <c r="C43"/>
  <c r="E43"/>
  <c r="F43"/>
  <c r="C44"/>
  <c r="E44"/>
  <c r="F44"/>
  <c r="G43" s="1"/>
  <c r="C45"/>
  <c r="E45"/>
  <c r="F45"/>
  <c r="G44" s="1"/>
  <c r="C46"/>
  <c r="E46"/>
  <c r="F46"/>
  <c r="C47"/>
  <c r="E47"/>
  <c r="F47"/>
  <c r="G45" s="1"/>
  <c r="G47"/>
  <c r="C48"/>
  <c r="E48"/>
  <c r="F48"/>
  <c r="G46" s="1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B60"/>
  <c r="D60"/>
  <c r="F60"/>
  <c r="G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M236" s="1"/>
  <c r="B245"/>
  <c r="C241" s="1"/>
  <c r="B255"/>
  <c r="C252" s="1"/>
  <c r="E265"/>
  <c r="E266"/>
  <c r="N279"/>
  <c r="N280"/>
  <c r="N281"/>
  <c r="N282"/>
  <c r="N283"/>
  <c r="M289"/>
  <c r="N287" s="1"/>
  <c r="G315"/>
  <c r="G316"/>
  <c r="G317"/>
  <c r="B4" l="1"/>
  <c r="U4"/>
  <c r="U6" s="1"/>
  <c r="N288"/>
  <c r="N286"/>
  <c r="C253"/>
  <c r="C251"/>
  <c r="C244"/>
  <c r="C242"/>
  <c r="C240"/>
  <c r="U10"/>
  <c r="C254"/>
  <c r="C243"/>
  <c r="C235"/>
  <c r="E149"/>
  <c r="K4" l="1"/>
  <c r="K6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<sst xmlns="http://schemas.openxmlformats.org/spreadsheetml/2006/main" count="305" uniqueCount="275">
  <si>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</si>
  <si>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</si>
  <si>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</si>
  <si>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</si>
  <si>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</si>
  <si>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</si>
  <si>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</si>
  <si>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</si>
  <si>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</si>
  <si>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</si>
  <si>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</si>
  <si>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</si>
  <si>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</si>
  <si>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</si>
  <si>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</si>
  <si>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</si>
  <si>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</si>
  <si>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</si>
  <si>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</si>
  <si>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</si>
  <si>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</si>
  <si>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</si>
  <si>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</si>
  <si>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</si>
  <si>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</si>
  <si>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</si>
  <si>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</si>
  <si>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</si>
  <si>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</si>
  <si>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</si>
  <si>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</si>
  <si>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</si>
  <si>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</si>
  <si>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</si>
  <si>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</si>
  <si>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</si>
  <si>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</si>
  <si>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</si>
  <si>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</si>
  <si>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</si>
  <si>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</si>
  <si>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</si>
  <si>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</si>
  <si>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</si>
  <si>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</si>
  <si>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</si>
  <si>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</si>
  <si>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</si>
  <si>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</si>
  <si>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</si>
  <si>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</si>
  <si>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</si>
  <si>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</si>
  <si>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</si>
  <si>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</si>
  <si>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</si>
  <si>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</si>
  <si>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</si>
  <si>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</si>
  <si>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</si>
  <si>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</si>
  <si>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</si>
  <si>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</si>
  <si>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</si>
  <si>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</si>
  <si>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</si>
  <si>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</si>
  <si>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</si>
  <si>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</si>
  <si>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</si>
  <si>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</si>
  <si>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</si>
  <si>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</si>
  <si>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</si>
  <si>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</si>
  <si>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</si>
  <si>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</si>
  <si>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</si>
  <si>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</si>
  <si>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</si>
  <si>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</si>
  <si>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</si>
  <si>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</si>
  <si>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</si>
  <si>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</si>
  <si>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</si>
  <si>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</si>
  <si>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</si>
  <si>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</si>
  <si>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</si>
  <si>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</si>
  <si>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</si>
  <si>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</si>
  <si>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</si>
  <si>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</si>
  <si>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</si>
  <si>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</si>
  <si>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</si>
  <si>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</si>
  <si>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</si>
  <si>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</si>
  <si>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</si>
  <si>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</si>
  <si>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</si>
  <si>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</si>
  <si>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</si>
  <si>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</si>
  <si>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</si>
  <si>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</si>
  <si>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</si>
  <si>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</si>
  <si>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</si>
  <si>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</si>
  <si>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</si>
  <si>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</si>
  <si>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</si>
  <si>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</si>
  <si>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</si>
  <si>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</si>
  <si>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</si>
  <si>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</si>
  <si>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</si>
  <si>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</si>
  <si>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</si>
  <si>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</si>
  <si>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</si>
  <si>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</si>
  <si>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</si>
  <si>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</si>
  <si>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</si>
  <si>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</si>
  <si>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</si>
  <si>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</si>
  <si>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</si>
  <si>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</si>
  <si>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</si>
  <si>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</si>
  <si>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</si>
  <si>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</si>
  <si>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</si>
  <si>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</si>
  <si>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</si>
  <si>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</si>
  <si>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</si>
  <si>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</si>
  <si>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</si>
  <si>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</si>
  <si>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</si>
  <si>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</si>
  <si>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</si>
  <si>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</si>
  <si>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</si>
  <si>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</si>
  <si>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</si>
  <si>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</si>
  <si>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</si>
  <si>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</si>
  <si>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</si>
  <si>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</si>
  <si>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</si>
  <si>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</si>
  <si>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</si>
  <si>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</si>
  <si>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</si>
  <si>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</si>
  <si>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</si>
  <si>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</si>
  <si>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</si>
  <si>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</si>
  <si>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</si>
  <si>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</si>
  <si>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</si>
  <si>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</si>
  <si>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</si>
  <si>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</si>
  <si>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</si>
  <si>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</si>
  <si>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</si>
  <si>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</si>
  <si>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</si>
  <si>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</si>
  <si>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</si>
  <si>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</si>
  <si>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</si>
  <si>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</si>
  <si>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</si>
  <si>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</si>
  <si>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</si>
  <si>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</si>
  <si>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</si>
  <si>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</si>
  <si>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</si>
  <si>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</si>
  <si>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</si>
  <si>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</si>
  <si>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</si>
  <si>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</si>
  <si>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</si>
  <si>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</si>
  <si>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</si>
  <si>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</si>
  <si>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</si>
  <si>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</si>
  <si>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</si>
  <si>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</si>
  <si>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</si>
  <si>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</si>
  <si>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</si>
  <si>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</si>
  <si>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</si>
  <si>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</si>
  <si>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</si>
  <si>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</si>
  <si>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</si>
  <si>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</si>
  <si>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</si>
  <si>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</si>
  <si>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</si>
  <si>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</si>
  <si>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</si>
  <si>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</si>
  <si>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</si>
  <si>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</si>
  <si>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</si>
  <si>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</si>
  <si>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</si>
  <si>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</si>
  <si>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</si>
  <si>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</si>
  <si>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</si>
  <si>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</si>
  <si>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</si>
  <si>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</si>
  <si>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</si>
  <si>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</si>
  <si>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</si>
  <si>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</si>
  <si>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</si>
  <si>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</si>
  <si>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</si>
  <si>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</si>
  <si>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</si>
  <si>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</si>
  <si>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</si>
  <si>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</si>
  <si>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</si>
  <si>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</si>
  <si>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</si>
  <si>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</si>
  <si>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</si>
  <si>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</si>
  <si>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</si>
  <si>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</si>
  <si>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</si>
  <si>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</si>
  <si>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</si>
  <si>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</si>
  <si>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</si>
  <si>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</si>
  <si>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</si>
  <si>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</si>
  <si>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</si>
  <si>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</si>
  <si>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</si>
  <si>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</si>
  <si>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</si>
  <si>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</si>
  <si>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</si>
  <si>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</si>
  <si>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Evolution Population </t>
  </si>
  <si>
    <t>% de la population de Montpellier</t>
  </si>
  <si>
    <t>Population 2009</t>
  </si>
  <si>
    <t>Chiffres clefs</t>
  </si>
  <si>
    <t>Estanove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</si>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</sst>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b/>
      <sz val="9"/>
      <color theme="1"/>
      <name val="Calibri"/>
      <family val="2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8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5" fillId="0" borderId="5" xfId="0" applyNumberFormat="1" applyFont="1" applyFill="1" applyBorder="1" applyAlignment="1">
      <alignment vertical="top"/>
    </xf>
    <xf numFmtId="10" fontId="6" fillId="0" borderId="9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9" fillId="7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0" xfId="0" applyNumberFormat="1" applyFont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3" fontId="11" fillId="3" borderId="12" xfId="0" applyNumberFormat="1" applyFont="1" applyFill="1" applyBorder="1" applyAlignment="1">
      <alignment vertical="center"/>
    </xf>
    <xf numFmtId="0" fontId="14" fillId="8" borderId="0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0" fontId="6" fillId="0" borderId="1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0" fontId="6" fillId="0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5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5" fillId="8" borderId="8" xfId="0" applyFont="1" applyFill="1" applyBorder="1" applyAlignment="1">
      <alignment horizontal="left" vertical="center" indent="1"/>
    </xf>
    <xf numFmtId="9" fontId="6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9" fontId="6" fillId="0" borderId="12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5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6" fillId="0" borderId="0" xfId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9" fontId="17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5" fillId="8" borderId="2" xfId="0" applyNumberFormat="1" applyFont="1" applyFill="1" applyBorder="1" applyAlignment="1">
      <alignment vertical="center"/>
    </xf>
    <xf numFmtId="1" fontId="5" fillId="8" borderId="3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5" fillId="6" borderId="1" xfId="0" applyNumberFormat="1" applyFont="1" applyFill="1" applyBorder="1" applyAlignment="1">
      <alignment vertical="center"/>
    </xf>
    <xf numFmtId="1" fontId="6" fillId="6" borderId="1" xfId="0" applyNumberFormat="1" applyFont="1" applyFill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9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0" fillId="6" borderId="0" xfId="0" applyFont="1" applyFill="1" applyAlignment="1">
      <alignment vertical="center"/>
    </xf>
    <xf numFmtId="10" fontId="17" fillId="0" borderId="0" xfId="0" applyNumberFormat="1" applyFont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10" fontId="6" fillId="0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6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10" fontId="6" fillId="0" borderId="12" xfId="0" applyNumberFormat="1" applyFont="1" applyBorder="1" applyAlignment="1">
      <alignment vertical="center"/>
    </xf>
    <xf numFmtId="0" fontId="5" fillId="8" borderId="12" xfId="0" applyFont="1" applyFill="1" applyBorder="1" applyAlignment="1">
      <alignment vertical="center"/>
    </xf>
    <xf numFmtId="9" fontId="0" fillId="0" borderId="0" xfId="0" applyNumberFormat="1" applyFont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9" fontId="5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5" fillId="3" borderId="1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center"/>
    </xf>
    <xf numFmtId="3" fontId="5" fillId="8" borderId="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top"/>
    </xf>
    <xf numFmtId="3" fontId="5" fillId="0" borderId="6" xfId="0" applyNumberFormat="1" applyFont="1" applyBorder="1"/>
    <xf numFmtId="3" fontId="0" fillId="0" borderId="8" xfId="0" applyNumberFormat="1" applyFont="1" applyBorder="1" applyAlignment="1">
      <alignment vertical="center"/>
    </xf>
    <xf numFmtId="3" fontId="5" fillId="0" borderId="10" xfId="0" applyNumberFormat="1" applyFont="1" applyBorder="1"/>
    <xf numFmtId="3" fontId="0" fillId="0" borderId="11" xfId="0" applyNumberFormat="1" applyFont="1" applyBorder="1" applyAlignment="1">
      <alignment vertical="center"/>
    </xf>
    <xf numFmtId="10" fontId="6" fillId="0" borderId="12" xfId="0" applyNumberFormat="1" applyFont="1" applyFill="1" applyBorder="1" applyAlignment="1">
      <alignment vertical="center"/>
    </xf>
    <xf numFmtId="3" fontId="0" fillId="0" borderId="15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3" fontId="6" fillId="0" borderId="6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20" fillId="8" borderId="2" xfId="0" applyFont="1" applyFill="1" applyBorder="1" applyAlignment="1">
      <alignment vertical="center"/>
    </xf>
    <xf numFmtId="0" fontId="20" fillId="8" borderId="4" xfId="0" applyFont="1" applyFill="1" applyBorder="1" applyAlignment="1">
      <alignment vertical="center"/>
    </xf>
    <xf numFmtId="1" fontId="2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5" fillId="8" borderId="11" xfId="0" quotePrefix="1" applyFont="1" applyFill="1" applyBorder="1" applyAlignment="1">
      <alignment horizontal="left" vertical="center" indent="1"/>
    </xf>
    <xf numFmtId="0" fontId="21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 indent="1"/>
    </xf>
    <xf numFmtId="0" fontId="21" fillId="8" borderId="11" xfId="0" quotePrefix="1" applyFont="1" applyFill="1" applyBorder="1" applyAlignment="1">
      <alignment horizontal="left" vertical="center"/>
    </xf>
    <xf numFmtId="3" fontId="19" fillId="0" borderId="10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0" fontId="6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10" fontId="6" fillId="3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horizontal="left" vertical="center" indent="1"/>
    </xf>
    <xf numFmtId="10" fontId="6" fillId="3" borderId="12" xfId="0" applyNumberFormat="1" applyFont="1" applyFill="1" applyBorder="1" applyAlignment="1">
      <alignment vertical="center"/>
    </xf>
    <xf numFmtId="0" fontId="5" fillId="6" borderId="12" xfId="0" applyFont="1" applyFill="1" applyBorder="1" applyAlignment="1">
      <alignment horizontal="left" vertical="center" indent="1"/>
    </xf>
    <xf numFmtId="1" fontId="6" fillId="6" borderId="1" xfId="0" applyNumberFormat="1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5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20" fillId="6" borderId="1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horizontal="left" vertical="center" indent="1"/>
    </xf>
    <xf numFmtId="0" fontId="20" fillId="6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6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5" fillId="0" borderId="1" xfId="0" applyFont="1" applyBorder="1" applyAlignment="1">
      <alignment horizontal="left" vertical="center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0" fontId="14" fillId="8" borderId="4" xfId="0" applyFont="1" applyFill="1" applyBorder="1" applyAlignment="1">
      <alignment vertical="center"/>
    </xf>
    <xf numFmtId="0" fontId="14" fillId="8" borderId="3" xfId="0" applyFont="1" applyFill="1" applyBorder="1" applyAlignment="1">
      <alignment vertical="center"/>
    </xf>
    <xf numFmtId="0" fontId="14" fillId="8" borderId="2" xfId="0" applyFont="1" applyFill="1" applyBorder="1" applyAlignment="1">
      <alignment vertical="center"/>
    </xf>
    <xf numFmtId="49" fontId="12" fillId="8" borderId="11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0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6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5" fillId="8" borderId="15" xfId="0" applyFont="1" applyFill="1" applyBorder="1" applyAlignment="1">
      <alignment horizontal="left" vertical="top" wrapText="1"/>
    </xf>
    <xf numFmtId="0" fontId="15" fillId="8" borderId="14" xfId="0" applyFont="1" applyFill="1" applyBorder="1" applyAlignment="1">
      <alignment horizontal="left" vertical="top" wrapText="1"/>
    </xf>
    <xf numFmtId="0" fontId="15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top" wrapText="1"/>
    </xf>
    <xf numFmtId="0" fontId="15" fillId="8" borderId="0" xfId="0" applyFont="1" applyFill="1" applyBorder="1" applyAlignment="1">
      <alignment horizontal="left" vertical="top" wrapText="1"/>
    </xf>
    <xf numFmtId="0" fontId="15" fillId="8" borderId="1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left" vertical="top" wrapText="1"/>
    </xf>
    <xf numFmtId="0" fontId="15" fillId="8" borderId="7" xfId="0" applyFont="1" applyFill="1" applyBorder="1" applyAlignment="1">
      <alignment horizontal="left" vertical="top" wrapText="1"/>
    </xf>
    <xf numFmtId="0" fontId="15" fillId="8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6" fillId="8" borderId="15" xfId="0" applyFont="1" applyFill="1" applyBorder="1" applyAlignment="1">
      <alignment horizontal="left" vertical="center" wrapText="1"/>
    </xf>
    <xf numFmtId="0" fontId="16" fillId="8" borderId="14" xfId="0" applyFont="1" applyFill="1" applyBorder="1" applyAlignment="1">
      <alignment horizontal="left" vertical="center" wrapText="1"/>
    </xf>
    <xf numFmtId="0" fontId="16" fillId="8" borderId="13" xfId="0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left" vertical="center" wrapText="1"/>
    </xf>
    <xf numFmtId="0" fontId="4" fillId="8" borderId="1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textRotation="90" wrapText="1"/>
    </xf>
    <xf numFmtId="0" fontId="6" fillId="8" borderId="9" xfId="0" applyFont="1" applyFill="1" applyBorder="1" applyAlignment="1">
      <alignment horizontal="center" vertical="center" textRotation="90" wrapText="1"/>
    </xf>
    <xf numFmtId="0" fontId="6" fillId="8" borderId="5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>
      <alignment horizontal="center" vertical="center" textRotation="90"/>
    </xf>
    <xf numFmtId="0" fontId="19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horizontal="center" vertical="center" textRotation="43"/>
    </xf>
    <xf numFmtId="0" fontId="6" fillId="8" borderId="5" xfId="0" applyFont="1" applyFill="1" applyBorder="1" applyAlignment="1">
      <alignment horizontal="center" vertical="center" textRotation="43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>
      <alignment horizontal="center" vertical="center" textRotation="90" wrapText="1"/>
    </xf>
    <xf numFmtId="0" fontId="19" fillId="8" borderId="5" xfId="0" applyFont="1" applyFill="1" applyBorder="1" applyAlignment="1">
      <alignment horizontal="center" vertical="center" textRotation="90" wrapText="1"/>
    </xf>
    <xf numFmtId="3" fontId="6" fillId="0" borderId="15" xfId="0" applyNumberFormat="1" applyFont="1" applyBorder="1" applyAlignment="1">
      <alignment horizontal="right" vertical="center"/>
    </xf>
    <xf numFmtId="3" fontId="6" fillId="0" borderId="13" xfId="0" applyNumberFormat="1" applyFont="1" applyBorder="1" applyAlignment="1">
      <alignment horizontal="right" vertical="center"/>
    </xf>
    <xf numFmtId="0" fontId="19" fillId="8" borderId="9" xfId="0" applyFont="1" applyFill="1" applyBorder="1" applyAlignment="1">
      <alignment horizontal="center" vertical="center" textRotation="90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10" xfId="0" applyFont="1" applyFill="1" applyBorder="1" applyAlignment="1">
      <alignment horizontal="center" vertical="center" textRotation="90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5" fillId="8" borderId="8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textRotation="50"/>
    </xf>
    <xf numFmtId="0" fontId="6" fillId="8" borderId="13" xfId="0" applyFont="1" applyFill="1" applyBorder="1" applyAlignment="1">
      <alignment horizontal="center" vertical="center" textRotation="50"/>
    </xf>
    <xf numFmtId="0" fontId="6" fillId="8" borderId="8" xfId="0" applyFont="1" applyFill="1" applyBorder="1" applyAlignment="1">
      <alignment horizontal="center" vertical="center" textRotation="50"/>
    </xf>
    <xf numFmtId="0" fontId="6" fillId="8" borderId="6" xfId="0" applyFont="1" applyFill="1" applyBorder="1" applyAlignment="1">
      <alignment horizontal="center" vertical="center" textRotation="50"/>
    </xf>
    <xf numFmtId="0" fontId="6" fillId="8" borderId="12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left" vertical="center" wrapText="1"/>
    </xf>
    <xf numFmtId="0" fontId="20" fillId="8" borderId="3" xfId="0" applyFont="1" applyFill="1" applyBorder="1" applyAlignment="1">
      <alignment horizontal="left"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horizontal="left" vertical="center"/>
    </xf>
    <xf numFmtId="2" fontId="26" fillId="0" borderId="14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10" fontId="26" fillId="7" borderId="7" xfId="0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vertical="center"/>
    </xf>
    <xf numFmtId="9" fontId="26" fillId="7" borderId="7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vertical="center"/>
    </xf>
    <xf numFmtId="10" fontId="26" fillId="7" borderId="7" xfId="0" applyNumberFormat="1" applyFont="1" applyFill="1" applyBorder="1" applyAlignment="1">
      <alignment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6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26" fillId="7" borderId="7" xfId="0" applyNumberFormat="1" applyFont="1" applyFill="1" applyBorder="1" applyAlignment="1">
      <alignment horizontal="center" vertical="center"/>
    </xf>
    <xf numFmtId="164" fontId="26" fillId="7" borderId="7" xfId="1" applyNumberFormat="1" applyFont="1" applyFill="1" applyBorder="1" applyAlignment="1">
      <alignment horizontal="center" vertical="center"/>
    </xf>
    <xf numFmtId="0" fontId="31" fillId="7" borderId="0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right" vertical="center" indent="1"/>
    </xf>
    <xf numFmtId="0" fontId="30" fillId="7" borderId="17" xfId="0" applyFont="1" applyFill="1" applyBorder="1" applyAlignment="1">
      <alignment horizontal="right" vertical="center" indent="1"/>
    </xf>
    <xf numFmtId="0" fontId="29" fillId="7" borderId="16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Estanove!$B$42:$C$42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Estanove!$A$43:$A$48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Estanove!$B$43:$B$48</c:f>
              <c:numCache>
                <c:formatCode>#,##0</c:formatCode>
                <c:ptCount val="6"/>
                <c:pt idx="0">
                  <c:v>642.42722299999991</c:v>
                </c:pt>
                <c:pt idx="1">
                  <c:v>856.61151199999995</c:v>
                </c:pt>
                <c:pt idx="2">
                  <c:v>794.15631099999996</c:v>
                </c:pt>
                <c:pt idx="3">
                  <c:v>540.31692299999997</c:v>
                </c:pt>
                <c:pt idx="4">
                  <c:v>440.61030500000004</c:v>
                </c:pt>
                <c:pt idx="5">
                  <c:v>344.32235800000001</c:v>
                </c:pt>
              </c:numCache>
            </c:numRef>
          </c:val>
        </c:ser>
        <c:ser>
          <c:idx val="2"/>
          <c:order val="1"/>
          <c:tx>
            <c:strRef>
              <c:f>Estanove!$D$42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Estanove!$A$43:$A$48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Estanove!$D$43:$D$48</c:f>
              <c:numCache>
                <c:formatCode>#,##0</c:formatCode>
                <c:ptCount val="6"/>
                <c:pt idx="0">
                  <c:v>621.381755</c:v>
                </c:pt>
                <c:pt idx="1">
                  <c:v>770.69227799999999</c:v>
                </c:pt>
                <c:pt idx="2">
                  <c:v>802.09309800000005</c:v>
                </c:pt>
                <c:pt idx="3">
                  <c:v>744.40543600000001</c:v>
                </c:pt>
                <c:pt idx="4">
                  <c:v>619.80176499999993</c:v>
                </c:pt>
                <c:pt idx="5">
                  <c:v>587.83989199999996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Estanove!$G$43:$G$48</c:f>
              <c:numCache>
                <c:formatCode>0.00%</c:formatCode>
                <c:ptCount val="6"/>
                <c:pt idx="0">
                  <c:v>0.16276426323912663</c:v>
                </c:pt>
                <c:pt idx="1">
                  <c:v>0.2095782725525063</c:v>
                </c:pt>
                <c:pt idx="2">
                  <c:v>0.20557882047406717</c:v>
                </c:pt>
                <c:pt idx="3">
                  <c:v>0.1654576695288105</c:v>
                </c:pt>
                <c:pt idx="4">
                  <c:v>0.13656904825645821</c:v>
                </c:pt>
                <c:pt idx="5">
                  <c:v>0.12005192594903101</c:v>
                </c:pt>
              </c:numCache>
            </c:numRef>
          </c:val>
        </c:ser>
        <c:dLbls>
          <c:showVal val="1"/>
        </c:dLbls>
        <c:gapWidth val="55"/>
        <c:overlap val="100"/>
        <c:axId val="87153280"/>
        <c:axId val="100532608"/>
      </c:barChart>
      <c:catAx>
        <c:axId val="8715328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532608"/>
        <c:crosses val="autoZero"/>
        <c:auto val="1"/>
        <c:lblAlgn val="ctr"/>
        <c:lblOffset val="100"/>
      </c:catAx>
      <c:valAx>
        <c:axId val="100532608"/>
        <c:scaling>
          <c:orientation val="minMax"/>
        </c:scaling>
        <c:delete val="1"/>
        <c:axPos val="b"/>
        <c:majorGridlines/>
        <c:numFmt formatCode="0%" sourceLinked="0"/>
        <c:majorTickMark val="none"/>
        <c:tickLblPos val="none"/>
        <c:crossAx val="8715328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Estanove!$A$240:$A$244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Estanove!$C$240:$C$244</c:f>
              <c:numCache>
                <c:formatCode>0%</c:formatCode>
                <c:ptCount val="5"/>
                <c:pt idx="0">
                  <c:v>6.144395407476224E-2</c:v>
                </c:pt>
                <c:pt idx="1">
                  <c:v>0.22241550382592112</c:v>
                </c:pt>
                <c:pt idx="2">
                  <c:v>0.27183324188524982</c:v>
                </c:pt>
                <c:pt idx="3">
                  <c:v>0.25405278839133216</c:v>
                </c:pt>
                <c:pt idx="4">
                  <c:v>0.19025451182273462</c:v>
                </c:pt>
              </c:numCache>
            </c:numRef>
          </c:val>
        </c:ser>
        <c:dLbls/>
        <c:gapWidth val="50"/>
        <c:axId val="129103360"/>
        <c:axId val="129104896"/>
      </c:barChart>
      <c:catAx>
        <c:axId val="12910336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9104896"/>
        <c:crosses val="autoZero"/>
        <c:auto val="1"/>
        <c:lblAlgn val="ctr"/>
        <c:lblOffset val="100"/>
      </c:catAx>
      <c:valAx>
        <c:axId val="12910489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910336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Estanove!$H$286:$L$288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Estanove!$N$286:$N$288</c:f>
              <c:numCache>
                <c:formatCode>0.00%</c:formatCode>
                <c:ptCount val="3"/>
                <c:pt idx="0">
                  <c:v>0.1620905386117491</c:v>
                </c:pt>
                <c:pt idx="1">
                  <c:v>0.61722350373254731</c:v>
                </c:pt>
                <c:pt idx="2">
                  <c:v>0.22068595765570365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Estanove!$A$168:$B$173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Estanove!$C$168:$C$173</c:f>
              <c:numCache>
                <c:formatCode>#,##0</c:formatCode>
                <c:ptCount val="6"/>
                <c:pt idx="0">
                  <c:v>55</c:v>
                </c:pt>
                <c:pt idx="1">
                  <c:v>47</c:v>
                </c:pt>
                <c:pt idx="2">
                  <c:v>300</c:v>
                </c:pt>
                <c:pt idx="3">
                  <c:v>276</c:v>
                </c:pt>
                <c:pt idx="4">
                  <c:v>58</c:v>
                </c:pt>
                <c:pt idx="5">
                  <c:v>51</c:v>
                </c:pt>
              </c:numCache>
            </c:numRef>
          </c:val>
        </c:ser>
        <c:dLbls/>
        <c:gapWidth val="50"/>
        <c:axId val="129206144"/>
        <c:axId val="129207680"/>
      </c:barChart>
      <c:catAx>
        <c:axId val="129206144"/>
        <c:scaling>
          <c:orientation val="minMax"/>
        </c:scaling>
        <c:axPos val="b"/>
        <c:majorGridlines/>
        <c:tickLblPos val="nextTo"/>
        <c:crossAx val="129207680"/>
        <c:crosses val="autoZero"/>
        <c:auto val="1"/>
        <c:lblAlgn val="ctr"/>
        <c:lblOffset val="100"/>
      </c:catAx>
      <c:valAx>
        <c:axId val="129207680"/>
        <c:scaling>
          <c:orientation val="minMax"/>
        </c:scaling>
        <c:axPos val="l"/>
        <c:majorGridlines/>
        <c:numFmt formatCode="#,##0" sourceLinked="1"/>
        <c:tickLblPos val="nextTo"/>
        <c:crossAx val="129206144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Estanove!$A$179:$A$183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Estanove!$C$179:$C$183</c:f>
              <c:numCache>
                <c:formatCode>#,##0</c:formatCode>
                <c:ptCount val="5"/>
                <c:pt idx="0">
                  <c:v>51</c:v>
                </c:pt>
                <c:pt idx="1">
                  <c:v>48</c:v>
                </c:pt>
                <c:pt idx="2">
                  <c:v>222</c:v>
                </c:pt>
                <c:pt idx="3">
                  <c:v>174</c:v>
                </c:pt>
                <c:pt idx="4">
                  <c:v>291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Estanove!$A$186:$A$190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Estanove!$D$186:$D$190</c:f>
              <c:numCache>
                <c:formatCode>#,##0</c:formatCode>
                <c:ptCount val="5"/>
                <c:pt idx="0">
                  <c:v>43</c:v>
                </c:pt>
                <c:pt idx="1">
                  <c:v>87</c:v>
                </c:pt>
                <c:pt idx="2">
                  <c:v>137</c:v>
                </c:pt>
                <c:pt idx="3">
                  <c:v>359</c:v>
                </c:pt>
                <c:pt idx="4">
                  <c:v>159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Logement HLM</a:t>
            </a:r>
            <a:r>
              <a:rPr lang="en-US" sz="1800" b="1" i="0" baseline="30000">
                <a:effectLst/>
              </a:rPr>
              <a:t>(1)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Estanove!$L$236:$M$236</c:f>
              <c:numCache>
                <c:formatCode>0%</c:formatCode>
                <c:ptCount val="2"/>
                <c:pt idx="0">
                  <c:v>9.0290633215334731E-2</c:v>
                </c:pt>
                <c:pt idx="1">
                  <c:v>0.9097093667846653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Estanove!$A$216:$A$220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Estanove!$B$216:$B$220</c:f>
              <c:numCache>
                <c:formatCode>#,##0</c:formatCode>
                <c:ptCount val="5"/>
                <c:pt idx="0">
                  <c:v>125</c:v>
                </c:pt>
                <c:pt idx="1">
                  <c:v>123</c:v>
                </c:pt>
                <c:pt idx="2">
                  <c:v>118</c:v>
                </c:pt>
                <c:pt idx="3">
                  <c:v>120</c:v>
                </c:pt>
                <c:pt idx="4">
                  <c:v>106</c:v>
                </c:pt>
              </c:numCache>
            </c:numRef>
          </c:val>
        </c:ser>
        <c:dLbls/>
        <c:marker val="1"/>
        <c:axId val="129464576"/>
        <c:axId val="129474560"/>
      </c:lineChart>
      <c:catAx>
        <c:axId val="1294645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9474560"/>
        <c:crosses val="autoZero"/>
        <c:auto val="1"/>
        <c:lblAlgn val="ctr"/>
        <c:lblOffset val="100"/>
      </c:catAx>
      <c:valAx>
        <c:axId val="12947456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946457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Estanove!$F$315:$F$317</c:f>
              <c:strCache>
                <c:ptCount val="1"/>
                <c:pt idx="0">
                  <c:v>509 147 1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Estanove!$A$315:$E$317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Estanove!$F$315:$F$317</c:f>
              <c:numCache>
                <c:formatCode>#,##0</c:formatCode>
                <c:ptCount val="3"/>
                <c:pt idx="0">
                  <c:v>509</c:v>
                </c:pt>
                <c:pt idx="1">
                  <c:v>147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Estanove!$D$212:$E$212</c:f>
              <c:numCache>
                <c:formatCode>0%</c:formatCode>
                <c:ptCount val="2"/>
                <c:pt idx="0">
                  <c:v>8.8803088803088806E-2</c:v>
                </c:pt>
                <c:pt idx="1">
                  <c:v>0.91119691119691115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Estanove!$D$149:$E$149</c:f>
              <c:numCache>
                <c:formatCode>0.00%</c:formatCode>
                <c:ptCount val="2"/>
                <c:pt idx="0" formatCode="0%">
                  <c:v>0.14484099933108702</c:v>
                </c:pt>
                <c:pt idx="1">
                  <c:v>0.85515900066891293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Estanove!$B$51:$C$51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Estanove!$A$52:$A$59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Estanove!$B$52:$B$59</c:f>
              <c:numCache>
                <c:formatCode>#,##0</c:formatCode>
                <c:ptCount val="8"/>
                <c:pt idx="0">
                  <c:v>0.991093</c:v>
                </c:pt>
                <c:pt idx="1">
                  <c:v>131.94043399999998</c:v>
                </c:pt>
                <c:pt idx="2">
                  <c:v>466.69971199999998</c:v>
                </c:pt>
                <c:pt idx="3">
                  <c:v>541.71864600000004</c:v>
                </c:pt>
                <c:pt idx="4">
                  <c:v>299.74800300000004</c:v>
                </c:pt>
                <c:pt idx="5">
                  <c:v>423.70604800000001</c:v>
                </c:pt>
                <c:pt idx="6">
                  <c:v>714.84116400000005</c:v>
                </c:pt>
                <c:pt idx="7">
                  <c:v>387.37230699999998</c:v>
                </c:pt>
              </c:numCache>
            </c:numRef>
          </c:val>
        </c:ser>
        <c:ser>
          <c:idx val="2"/>
          <c:order val="1"/>
          <c:tx>
            <c:strRef>
              <c:f>Estanove!$D$51:$E$51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Estanove!$A$52:$A$59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Estanove!$D$52:$D$59</c:f>
              <c:numCache>
                <c:formatCode>#,##0</c:formatCode>
                <c:ptCount val="8"/>
                <c:pt idx="0">
                  <c:v>0</c:v>
                </c:pt>
                <c:pt idx="1">
                  <c:v>51.148932000000002</c:v>
                </c:pt>
                <c:pt idx="2">
                  <c:v>272.547213</c:v>
                </c:pt>
                <c:pt idx="3">
                  <c:v>587.12524099999996</c:v>
                </c:pt>
                <c:pt idx="4">
                  <c:v>849.34419100000002</c:v>
                </c:pt>
                <c:pt idx="5">
                  <c:v>66.629636000000005</c:v>
                </c:pt>
                <c:pt idx="6">
                  <c:v>1072.5755959999999</c:v>
                </c:pt>
                <c:pt idx="7">
                  <c:v>640.46167100000002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Estanove!$A$52:$A$59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Estanove!$G$52:$G$59</c:f>
              <c:numCache>
                <c:formatCode>0.00%</c:formatCode>
                <c:ptCount val="8"/>
                <c:pt idx="0">
                  <c:v>1.5231533187512122E-4</c:v>
                </c:pt>
                <c:pt idx="1">
                  <c:v>2.8137942196237418E-2</c:v>
                </c:pt>
                <c:pt idx="2">
                  <c:v>0.11361057006662122</c:v>
                </c:pt>
                <c:pt idx="3">
                  <c:v>0.17348546633222797</c:v>
                </c:pt>
                <c:pt idx="4">
                  <c:v>0.17659731113449614</c:v>
                </c:pt>
                <c:pt idx="5">
                  <c:v>7.5356845864792271E-2</c:v>
                </c:pt>
                <c:pt idx="6">
                  <c:v>0.27469770949704408</c:v>
                </c:pt>
                <c:pt idx="7">
                  <c:v>0.15796183957670576</c:v>
                </c:pt>
              </c:numCache>
            </c:numRef>
          </c:val>
        </c:ser>
        <c:dLbls>
          <c:showVal val="1"/>
        </c:dLbls>
        <c:gapWidth val="55"/>
        <c:overlap val="100"/>
        <c:axId val="100575488"/>
        <c:axId val="100585472"/>
      </c:barChart>
      <c:catAx>
        <c:axId val="10057548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585472"/>
        <c:crosses val="autoZero"/>
        <c:auto val="1"/>
        <c:lblAlgn val="ctr"/>
        <c:lblOffset val="100"/>
      </c:catAx>
      <c:valAx>
        <c:axId val="100585472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10057548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Estanove!$A$251:$A$254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Estanove!$B$251:$B$254</c:f>
              <c:numCache>
                <c:formatCode>#,##0</c:formatCode>
                <c:ptCount val="4"/>
                <c:pt idx="0">
                  <c:v>761.53780699999993</c:v>
                </c:pt>
                <c:pt idx="1">
                  <c:v>988.89375199999995</c:v>
                </c:pt>
                <c:pt idx="2">
                  <c:v>731.64842199999998</c:v>
                </c:pt>
                <c:pt idx="3">
                  <c:v>1506.100919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0"/>
          <c:order val="0"/>
          <c:tx>
            <c:v>chom esta</c:v>
          </c:tx>
          <c:spPr>
            <a:ln w="25400"/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dPt>
            <c:idx val="1"/>
          </c:dPt>
          <c:dLbls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Estanove!$D$146:$D$149</c:f>
              <c:numCache>
                <c:formatCode>0%</c:formatCode>
                <c:ptCount val="4"/>
                <c:pt idx="0">
                  <c:v>0.25764422173734669</c:v>
                </c:pt>
                <c:pt idx="1">
                  <c:v>0.13754597722125994</c:v>
                </c:pt>
                <c:pt idx="2">
                  <c:v>7.5117747477179572E-2</c:v>
                </c:pt>
                <c:pt idx="3">
                  <c:v>0.14484099933108702</c:v>
                </c:pt>
              </c:numCache>
            </c:numRef>
          </c:val>
        </c:ser>
        <c:dLbls>
          <c:showVal val="1"/>
        </c:dLbls>
        <c:marker val="1"/>
        <c:axId val="130317312"/>
        <c:axId val="100336384"/>
      </c:lineChart>
      <c:catAx>
        <c:axId val="13031731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00336384"/>
        <c:crosses val="autoZero"/>
        <c:auto val="1"/>
        <c:lblAlgn val="ctr"/>
        <c:lblOffset val="100"/>
      </c:catAx>
      <c:valAx>
        <c:axId val="100336384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3031731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Estanove!$G$116:$G$122</c:f>
              <c:numCache>
                <c:formatCode>0%</c:formatCode>
                <c:ptCount val="7"/>
                <c:pt idx="0">
                  <c:v>0.14624025673345864</c:v>
                </c:pt>
                <c:pt idx="1">
                  <c:v>6.2169198868163328E-2</c:v>
                </c:pt>
                <c:pt idx="2">
                  <c:v>7.5527729615019454E-2</c:v>
                </c:pt>
                <c:pt idx="3">
                  <c:v>0.13799262077893859</c:v>
                </c:pt>
                <c:pt idx="4">
                  <c:v>0.20274533671754591</c:v>
                </c:pt>
                <c:pt idx="5">
                  <c:v>0.15738179838950722</c:v>
                </c:pt>
                <c:pt idx="6">
                  <c:v>0.21794305923893939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Estanove!$E$265:$E$266</c:f>
              <c:numCache>
                <c:formatCode>0%</c:formatCode>
                <c:ptCount val="2"/>
                <c:pt idx="0">
                  <c:v>0.72595851665619104</c:v>
                </c:pt>
                <c:pt idx="1">
                  <c:v>0.2740414833438089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Estanove!$G$76:$G$79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Estanove!$I$76:$I$79</c:f>
              <c:numCache>
                <c:formatCode>#,##0</c:formatCode>
                <c:ptCount val="4"/>
                <c:pt idx="0">
                  <c:v>150.396153</c:v>
                </c:pt>
                <c:pt idx="1">
                  <c:v>721.45454800000005</c:v>
                </c:pt>
                <c:pt idx="2">
                  <c:v>679.122882</c:v>
                </c:pt>
                <c:pt idx="3">
                  <c:v>239.339361</c:v>
                </c:pt>
              </c:numCache>
            </c:numRef>
          </c:val>
        </c:ser>
        <c:dLbls/>
        <c:gapWidth val="40"/>
        <c:axId val="128913792"/>
        <c:axId val="128915328"/>
      </c:barChart>
      <c:catAx>
        <c:axId val="12891379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15328"/>
        <c:crosses val="autoZero"/>
        <c:auto val="1"/>
        <c:lblAlgn val="ctr"/>
        <c:lblOffset val="100"/>
      </c:catAx>
      <c:valAx>
        <c:axId val="12891532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137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Estanove!$G$70:$G$73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Estanove!$H$70:$H$73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Estanove!$G$70:$G$73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Estanove!$I$70:$I$73</c:f>
              <c:numCache>
                <c:formatCode>#,##0</c:formatCode>
                <c:ptCount val="4"/>
                <c:pt idx="0">
                  <c:v>2450.3943530000001</c:v>
                </c:pt>
                <c:pt idx="1">
                  <c:v>2656.2810030000001</c:v>
                </c:pt>
                <c:pt idx="2">
                  <c:v>591.23827400000005</c:v>
                </c:pt>
                <c:pt idx="3">
                  <c:v>802.93624999999997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Estanove!$A$77:$A$79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Estanove!$B$77:$B$79</c:f>
              <c:numCache>
                <c:formatCode>#,##0</c:formatCode>
                <c:ptCount val="3"/>
                <c:pt idx="0">
                  <c:v>922.96464200000003</c:v>
                </c:pt>
                <c:pt idx="1">
                  <c:v>712.09103200000004</c:v>
                </c:pt>
                <c:pt idx="2">
                  <c:v>412.60269900000003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Estanove!$A$133:$A$140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Estanove!$C$133:$C$140</c:f>
              <c:numCache>
                <c:formatCode>0.00%</c:formatCode>
                <c:ptCount val="8"/>
                <c:pt idx="0">
                  <c:v>0.73031858867933863</c:v>
                </c:pt>
                <c:pt idx="1">
                  <c:v>0.1261593960367913</c:v>
                </c:pt>
                <c:pt idx="2">
                  <c:v>1.4123391190778399E-2</c:v>
                </c:pt>
                <c:pt idx="3">
                  <c:v>8.2888178100511342E-3</c:v>
                </c:pt>
                <c:pt idx="4">
                  <c:v>8.6968332267707647E-3</c:v>
                </c:pt>
                <c:pt idx="5">
                  <c:v>7.0278259498960924E-2</c:v>
                </c:pt>
                <c:pt idx="6">
                  <c:v>4.2134713557308787E-2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28843776"/>
        <c:axId val="129001728"/>
      </c:barChart>
      <c:valAx>
        <c:axId val="129001728"/>
        <c:scaling>
          <c:orientation val="minMax"/>
        </c:scaling>
        <c:axPos val="b"/>
        <c:majorGridlines/>
        <c:numFmt formatCode="0%" sourceLinked="0"/>
        <c:tickLblPos val="nextTo"/>
        <c:crossAx val="128843776"/>
        <c:crosses val="autoZero"/>
        <c:crossBetween val="between"/>
      </c:valAx>
      <c:catAx>
        <c:axId val="12884377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9001728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dLbl>
              <c:idx val="0"/>
              <c:layout>
                <c:manualLayout>
                  <c:x val="3.5859820700896494E-2"/>
                  <c:y val="-7.4812967581047413E-2"/>
                </c:manualLayout>
              </c:layout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Estanove!$H$279:$H$283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Estanove!$N$279:$N$283</c:f>
              <c:numCache>
                <c:formatCode>0.00%</c:formatCode>
                <c:ptCount val="5"/>
                <c:pt idx="0">
                  <c:v>2.9103087927810682E-2</c:v>
                </c:pt>
                <c:pt idx="1">
                  <c:v>9.1831276329054912E-2</c:v>
                </c:pt>
                <c:pt idx="2">
                  <c:v>9.1691099476796073E-2</c:v>
                </c:pt>
                <c:pt idx="3">
                  <c:v>0.68026706652164948</c:v>
                </c:pt>
                <c:pt idx="4">
                  <c:v>0.10710746974468895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Estanove!$A$100:$A$106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Estanove!$F$100:$F$106</c:f>
              <c:numCache>
                <c:formatCode>0.00%</c:formatCode>
                <c:ptCount val="7"/>
                <c:pt idx="0">
                  <c:v>0.72145993706306843</c:v>
                </c:pt>
                <c:pt idx="1">
                  <c:v>0.99842360503961758</c:v>
                </c:pt>
                <c:pt idx="2">
                  <c:v>0.99924937588987661</c:v>
                </c:pt>
                <c:pt idx="3">
                  <c:v>0.96043378379035482</c:v>
                </c:pt>
                <c:pt idx="4">
                  <c:v>0.4710601326410257</c:v>
                </c:pt>
                <c:pt idx="5">
                  <c:v>8.9886853901210331E-2</c:v>
                </c:pt>
                <c:pt idx="6">
                  <c:v>1.2721742821822427E-2</c:v>
                </c:pt>
              </c:numCache>
            </c:numRef>
          </c:val>
        </c:ser>
        <c:dLbls/>
        <c:gapWidth val="63"/>
        <c:axId val="129046016"/>
        <c:axId val="129047552"/>
      </c:barChart>
      <c:catAx>
        <c:axId val="12904601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9047552"/>
        <c:crosses val="autoZero"/>
        <c:auto val="1"/>
        <c:lblAlgn val="ctr"/>
        <c:lblOffset val="100"/>
      </c:catAx>
      <c:valAx>
        <c:axId val="12904755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904601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Estanove!$E$234:$E$235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Estanove!$K$234:$K$235</c:f>
              <c:numCache>
                <c:formatCode>#,##0</c:formatCode>
                <c:ptCount val="2"/>
                <c:pt idx="0">
                  <c:v>2029.4499619999997</c:v>
                </c:pt>
                <c:pt idx="1">
                  <c:v>1857.7896939999998</c:v>
                </c:pt>
              </c:numCache>
            </c:numRef>
          </c:val>
        </c:ser>
        <c:ser>
          <c:idx val="1"/>
          <c:order val="1"/>
          <c:tx>
            <c:strRef>
              <c:f>Estanove!$E$236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Estanove!$L$236</c:f>
              <c:numCache>
                <c:formatCode>0%</c:formatCode>
                <c:ptCount val="1"/>
                <c:pt idx="0">
                  <c:v>9.0290633215334731E-2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image" Target="../media/image2.jpe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2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804579" y="2162447"/>
          <a:ext cx="6094147" cy="4715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06819" y="357013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19050</xdr:colOff>
      <xdr:row>150</xdr:row>
      <xdr:rowOff>0</xdr:rowOff>
    </xdr:from>
    <xdr:to>
      <xdr:col>4</xdr:col>
      <xdr:colOff>127635</xdr:colOff>
      <xdr:row>161</xdr:row>
      <xdr:rowOff>137160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567000</xdr:colOff>
      <xdr:row>2</xdr:row>
      <xdr:rowOff>15150</xdr:rowOff>
    </xdr:to>
    <xdr:pic>
      <xdr:nvPicPr>
        <xdr:cNvPr id="61" name="Image 6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567000" cy="380910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104775</xdr:colOff>
      <xdr:row>109</xdr:row>
      <xdr:rowOff>47625</xdr:rowOff>
    </xdr:from>
    <xdr:to>
      <xdr:col>21</xdr:col>
      <xdr:colOff>13335</xdr:colOff>
      <xdr:row>123</xdr:row>
      <xdr:rowOff>158115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209550</xdr:colOff>
      <xdr:row>260</xdr:row>
      <xdr:rowOff>68580</xdr:rowOff>
    </xdr:to>
    <xdr:sp macro="" textlink="">
      <xdr:nvSpPr>
        <xdr:cNvPr id="65" name="ZoneTexte 1"/>
        <xdr:cNvSpPr txBox="1"/>
      </xdr:nvSpPr>
      <xdr:spPr>
        <a:xfrm>
          <a:off x="0" y="46817280"/>
          <a:ext cx="2586990" cy="800100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 Pour</a:t>
          </a:r>
          <a:r>
            <a:rPr lang="fr-FR" sz="1100" baseline="0"/>
            <a:t> le taux de la loi SRU, il faut ajouter à ce chiffre le logement : étudiant, foyers, privé conventionné et CHRS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V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28.15" customHeight="1">
      <c r="A1" s="389" t="s">
        <v>274</v>
      </c>
      <c r="B1" s="389"/>
      <c r="C1" s="389"/>
      <c r="D1" s="389"/>
      <c r="E1" s="389"/>
      <c r="F1" s="389"/>
      <c r="G1" s="389"/>
      <c r="H1" s="389"/>
      <c r="I1" s="390"/>
      <c r="J1" s="391" t="s">
        <v>273</v>
      </c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</row>
    <row r="2" spans="1:22" ht="28.15" customHeight="1">
      <c r="A2" s="393"/>
      <c r="B2" s="393"/>
      <c r="C2" s="393"/>
      <c r="D2" s="393"/>
      <c r="E2" s="393"/>
      <c r="F2" s="393"/>
      <c r="G2" s="393"/>
      <c r="H2" s="393"/>
      <c r="I2" s="394"/>
      <c r="J2" s="395" t="s">
        <v>272</v>
      </c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</row>
    <row r="3" spans="1:22" ht="14.1" customHeight="1">
      <c r="A3" s="220"/>
      <c r="B3" s="220"/>
      <c r="C3" s="220"/>
      <c r="D3" s="220"/>
      <c r="E3" s="220"/>
      <c r="F3" s="220"/>
      <c r="G3" s="220"/>
      <c r="H3" s="213"/>
      <c r="I3" s="213"/>
      <c r="J3" s="213"/>
      <c r="K3" s="220"/>
      <c r="L3" s="17"/>
      <c r="M3" s="17"/>
      <c r="N3" s="7"/>
      <c r="O3" s="7"/>
      <c r="P3" s="7"/>
      <c r="Q3" s="397">
        <v>1999</v>
      </c>
      <c r="R3" s="397"/>
      <c r="S3" s="397">
        <v>2007</v>
      </c>
      <c r="T3" s="397"/>
      <c r="U3" s="397">
        <v>2009</v>
      </c>
      <c r="V3" s="397"/>
    </row>
    <row r="4" spans="1:22" ht="14.1" customHeight="1">
      <c r="A4" s="210" t="s">
        <v>271</v>
      </c>
      <c r="B4" s="381">
        <f>F49</f>
        <v>7764.658856</v>
      </c>
      <c r="C4" s="381"/>
      <c r="D4" s="215"/>
      <c r="E4" s="210" t="s">
        <v>270</v>
      </c>
      <c r="F4" s="210"/>
      <c r="G4" s="210"/>
      <c r="H4" s="208"/>
      <c r="I4" s="208"/>
      <c r="J4" s="208"/>
      <c r="K4" s="382">
        <f>SUM(B4/255080)</f>
        <v>3.0440092739532694E-2</v>
      </c>
      <c r="L4" s="382"/>
      <c r="N4" s="208" t="s">
        <v>269</v>
      </c>
      <c r="O4" s="208"/>
      <c r="P4" s="208"/>
      <c r="Q4" s="383">
        <v>6948</v>
      </c>
      <c r="R4" s="384"/>
      <c r="S4" s="385">
        <v>7740</v>
      </c>
      <c r="T4" s="383"/>
      <c r="U4" s="385">
        <f>F49</f>
        <v>7764.658856</v>
      </c>
      <c r="V4" s="383"/>
    </row>
    <row r="5" spans="1:22" ht="14.1" customHeight="1">
      <c r="A5" s="220"/>
      <c r="B5" s="215"/>
      <c r="C5" s="215"/>
      <c r="D5" s="215"/>
      <c r="E5" s="215"/>
      <c r="F5" s="215"/>
      <c r="G5" s="215"/>
      <c r="H5" s="219"/>
      <c r="I5" s="219"/>
      <c r="J5" s="219"/>
      <c r="K5" s="215"/>
      <c r="N5" s="4"/>
      <c r="O5" s="4"/>
      <c r="P5" s="4"/>
      <c r="Q5" s="4"/>
      <c r="R5" s="386"/>
      <c r="S5" s="386"/>
      <c r="T5" s="386"/>
      <c r="U5" s="386"/>
      <c r="V5" s="218"/>
    </row>
    <row r="6" spans="1:22" ht="14.1" customHeight="1">
      <c r="A6" s="210" t="s">
        <v>268</v>
      </c>
      <c r="B6" s="387">
        <v>1.43</v>
      </c>
      <c r="C6" s="387"/>
      <c r="D6" s="215"/>
      <c r="E6" s="208" t="s">
        <v>267</v>
      </c>
      <c r="F6" s="208"/>
      <c r="G6" s="208"/>
      <c r="H6" s="208"/>
      <c r="I6" s="208"/>
      <c r="J6" s="208"/>
      <c r="K6" s="379">
        <f>SUM(B4)/B6</f>
        <v>5429.8313678321683</v>
      </c>
      <c r="L6" s="379"/>
      <c r="N6" s="208" t="s">
        <v>266</v>
      </c>
      <c r="O6" s="208"/>
      <c r="P6" s="208"/>
      <c r="Q6" s="217"/>
      <c r="R6" s="216"/>
      <c r="S6" s="216"/>
      <c r="T6" s="216"/>
      <c r="U6" s="388">
        <f>SUM(U4-Q4)/Q4/10</f>
        <v>1.1753869545192861E-2</v>
      </c>
      <c r="V6" s="388"/>
    </row>
    <row r="7" spans="1:22" ht="15" customHeight="1">
      <c r="A7" s="215"/>
      <c r="H7" s="4"/>
      <c r="I7" s="4"/>
      <c r="J7" s="4"/>
      <c r="N7" s="214"/>
      <c r="O7" s="214"/>
      <c r="P7" s="214"/>
      <c r="Q7" s="214"/>
      <c r="R7" s="214"/>
      <c r="S7" s="214"/>
      <c r="T7" s="214"/>
      <c r="U7" s="214"/>
      <c r="V7" s="214"/>
    </row>
    <row r="8" spans="1:22" ht="14.1" customHeight="1">
      <c r="A8" s="210" t="s">
        <v>265</v>
      </c>
      <c r="B8" s="378">
        <v>32241</v>
      </c>
      <c r="C8" s="378"/>
      <c r="D8" s="209"/>
      <c r="E8" s="208" t="s">
        <v>264</v>
      </c>
      <c r="F8" s="208"/>
      <c r="G8" s="208"/>
      <c r="H8" s="208"/>
      <c r="I8" s="208"/>
      <c r="J8" s="208"/>
      <c r="K8" s="379">
        <f>F227</f>
        <v>309</v>
      </c>
      <c r="L8" s="379"/>
      <c r="M8" s="209"/>
      <c r="N8" s="208" t="s">
        <v>263</v>
      </c>
      <c r="O8" s="208"/>
      <c r="P8" s="208"/>
      <c r="Q8" s="208"/>
      <c r="R8" s="208"/>
      <c r="S8" s="208"/>
      <c r="T8" s="207"/>
      <c r="U8" s="380">
        <f xml:space="preserve"> D149</f>
        <v>0.14484099933108702</v>
      </c>
      <c r="V8" s="380"/>
    </row>
    <row r="9" spans="1:22" ht="15" customHeight="1">
      <c r="A9" s="213"/>
      <c r="B9" s="373"/>
      <c r="C9" s="373"/>
      <c r="D9" s="213"/>
      <c r="E9" s="213"/>
      <c r="F9" s="213"/>
      <c r="G9" s="213"/>
      <c r="H9" s="213"/>
      <c r="I9" s="213"/>
      <c r="J9" s="213"/>
      <c r="K9" s="374"/>
      <c r="L9" s="374"/>
      <c r="M9" s="7"/>
      <c r="N9" s="375"/>
      <c r="O9" s="375"/>
      <c r="P9" s="375"/>
      <c r="Q9" s="7"/>
      <c r="R9" s="7"/>
      <c r="S9" s="376"/>
      <c r="T9" s="376"/>
      <c r="U9" s="212"/>
      <c r="V9" s="211"/>
    </row>
    <row r="10" spans="1:22" ht="14.1" customHeight="1">
      <c r="A10" s="210" t="s">
        <v>262</v>
      </c>
      <c r="B10" s="377">
        <f>L234</f>
        <v>0.52207996974601756</v>
      </c>
      <c r="C10" s="377"/>
      <c r="D10" s="209"/>
      <c r="E10" s="208" t="s">
        <v>261</v>
      </c>
      <c r="F10" s="208"/>
      <c r="G10" s="208"/>
      <c r="H10" s="208"/>
      <c r="I10" s="208"/>
      <c r="J10" s="208"/>
      <c r="K10" s="377">
        <f xml:space="preserve"> L235</f>
        <v>0.47792003025398233</v>
      </c>
      <c r="L10" s="377"/>
      <c r="M10" s="209"/>
      <c r="N10" s="208" t="s">
        <v>260</v>
      </c>
      <c r="O10" s="208"/>
      <c r="P10" s="208"/>
      <c r="Q10" s="208"/>
      <c r="R10" s="208"/>
      <c r="S10" s="208"/>
      <c r="T10" s="207"/>
      <c r="U10" s="377">
        <f>+L236</f>
        <v>9.0290633215334731E-2</v>
      </c>
      <c r="V10" s="377"/>
    </row>
    <row r="11" spans="1:22" ht="14.1" customHeight="1">
      <c r="A11" s="204"/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</row>
    <row r="12" spans="1:22" ht="14.1" customHeight="1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184"/>
      <c r="T12" s="35"/>
      <c r="U12" s="206"/>
      <c r="V12" s="205"/>
    </row>
    <row r="13" spans="1:22" ht="14.1" customHeight="1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</row>
    <row r="14" spans="1:22" ht="14.1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</row>
    <row r="15" spans="1:22" ht="14.1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</row>
    <row r="16" spans="1:22" ht="14.1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</row>
    <row r="17" spans="1:22" ht="14.1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</row>
    <row r="18" spans="1:22" ht="14.1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</row>
    <row r="19" spans="1:22" ht="14.1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</row>
    <row r="20" spans="1:22" ht="14.1" customHeight="1">
      <c r="A20" s="204"/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</row>
    <row r="21" spans="1:22" ht="14.1" customHeight="1">
      <c r="A21" s="204"/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</row>
    <row r="22" spans="1:22" ht="14.1" customHeight="1">
      <c r="A22" s="204"/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</row>
    <row r="23" spans="1:22" ht="14.1" customHeight="1">
      <c r="A23" s="204"/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</row>
    <row r="24" spans="1:22" ht="14.1" customHeight="1">
      <c r="A24" s="204"/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</row>
    <row r="25" spans="1:22" ht="14.1" customHeight="1">
      <c r="A25" s="204"/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</row>
    <row r="26" spans="1:22" ht="14.1" customHeight="1">
      <c r="A26" s="204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</row>
    <row r="27" spans="1:22" ht="14.1" customHeight="1">
      <c r="A27" s="204"/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</row>
    <row r="28" spans="1:22" ht="14.1" customHeight="1">
      <c r="A28" s="204"/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</row>
    <row r="29" spans="1:22" ht="14.1" customHeight="1">
      <c r="A29" s="204"/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</row>
    <row r="30" spans="1:22" ht="14.1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204"/>
    </row>
    <row r="31" spans="1:22" ht="14.1" customHeight="1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</row>
    <row r="32" spans="1:22" ht="14.1" customHeight="1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</row>
    <row r="33" spans="1:22" ht="14.1" customHeight="1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</row>
    <row r="34" spans="1:22" ht="14.1" customHeight="1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</row>
    <row r="35" spans="1:22" ht="14.1" customHeight="1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</row>
    <row r="36" spans="1:22" ht="14.1" customHeight="1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</row>
    <row r="37" spans="1:22" ht="14.1" customHeight="1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1" t="s">
        <v>259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</row>
    <row r="41" spans="1:22">
      <c r="A41" s="203"/>
      <c r="H41" s="4"/>
      <c r="I41" s="4"/>
    </row>
    <row r="42" spans="1:22" ht="20.100000000000001" customHeight="1">
      <c r="A42" s="202" t="s">
        <v>258</v>
      </c>
      <c r="B42" s="359" t="s">
        <v>170</v>
      </c>
      <c r="C42" s="360"/>
      <c r="D42" s="361" t="s">
        <v>203</v>
      </c>
      <c r="E42" s="362"/>
      <c r="F42" s="363" t="s">
        <v>177</v>
      </c>
      <c r="G42" s="362"/>
      <c r="I42" s="3"/>
    </row>
    <row r="43" spans="1:22" ht="14.1" customHeight="1">
      <c r="A43" s="201" t="s">
        <v>257</v>
      </c>
      <c r="B43" s="57">
        <v>642.42722299999991</v>
      </c>
      <c r="C43" s="138">
        <f t="shared" ref="C43:C48" si="0">B43/SUM($B$43:$B$48)</f>
        <v>0.17754236649599228</v>
      </c>
      <c r="D43" s="57">
        <v>621.381755</v>
      </c>
      <c r="E43" s="138">
        <f t="shared" ref="E43:E48" si="1">D43/SUM($D$43:$D$48)</f>
        <v>0.14986725755827709</v>
      </c>
      <c r="F43" s="57">
        <f t="shared" ref="F43:F49" si="2">B43+D43</f>
        <v>1263.808978</v>
      </c>
      <c r="G43" s="138">
        <f t="shared" ref="G43:G48" si="3">F43/SUM($F$43:$F$48)</f>
        <v>0.16276426323912663</v>
      </c>
      <c r="I43" s="3"/>
    </row>
    <row r="44" spans="1:22" ht="14.1" customHeight="1">
      <c r="A44" s="201" t="s">
        <v>256</v>
      </c>
      <c r="B44" s="67">
        <v>856.61151199999995</v>
      </c>
      <c r="C44" s="11">
        <f t="shared" si="0"/>
        <v>0.23673472973014115</v>
      </c>
      <c r="D44" s="67">
        <v>770.69227799999999</v>
      </c>
      <c r="E44" s="11">
        <f t="shared" si="1"/>
        <v>0.18587854760106576</v>
      </c>
      <c r="F44" s="67">
        <f t="shared" si="2"/>
        <v>1627.3037899999999</v>
      </c>
      <c r="G44" s="11">
        <f t="shared" si="3"/>
        <v>0.2095782725525063</v>
      </c>
      <c r="I44" s="3"/>
    </row>
    <row r="45" spans="1:22" ht="14.1" customHeight="1">
      <c r="A45" s="201" t="s">
        <v>255</v>
      </c>
      <c r="B45" s="67">
        <v>794.15631099999996</v>
      </c>
      <c r="C45" s="11">
        <f t="shared" si="0"/>
        <v>0.21947449574792885</v>
      </c>
      <c r="D45" s="67">
        <v>802.09309800000005</v>
      </c>
      <c r="E45" s="11">
        <f t="shared" si="1"/>
        <v>0.19345191894744704</v>
      </c>
      <c r="F45" s="67">
        <f t="shared" si="2"/>
        <v>1596.249409</v>
      </c>
      <c r="G45" s="11">
        <f t="shared" si="3"/>
        <v>0.20557882047406717</v>
      </c>
      <c r="I45" s="3"/>
    </row>
    <row r="46" spans="1:22" ht="14.1" customHeight="1">
      <c r="A46" s="201" t="s">
        <v>254</v>
      </c>
      <c r="B46" s="67">
        <v>540.31692299999997</v>
      </c>
      <c r="C46" s="11">
        <f t="shared" si="0"/>
        <v>0.14932297656890056</v>
      </c>
      <c r="D46" s="67">
        <v>744.40543600000001</v>
      </c>
      <c r="E46" s="11">
        <f t="shared" si="1"/>
        <v>0.17953858526920147</v>
      </c>
      <c r="F46" s="67">
        <f t="shared" si="2"/>
        <v>1284.7223589999999</v>
      </c>
      <c r="G46" s="11">
        <f t="shared" si="3"/>
        <v>0.1654576695288105</v>
      </c>
      <c r="I46" s="3"/>
    </row>
    <row r="47" spans="1:22" ht="14.1" customHeight="1">
      <c r="A47" s="201" t="s">
        <v>253</v>
      </c>
      <c r="B47" s="67">
        <v>440.61030500000004</v>
      </c>
      <c r="C47" s="11">
        <f t="shared" si="0"/>
        <v>0.12176787261118442</v>
      </c>
      <c r="D47" s="67">
        <v>619.80176499999993</v>
      </c>
      <c r="E47" s="11">
        <f t="shared" si="1"/>
        <v>0.14948618945261713</v>
      </c>
      <c r="F47" s="67">
        <f t="shared" si="2"/>
        <v>1060.4120699999999</v>
      </c>
      <c r="G47" s="11">
        <f t="shared" si="3"/>
        <v>0.13656904825645821</v>
      </c>
      <c r="I47" s="3"/>
    </row>
    <row r="48" spans="1:22" ht="14.1" customHeight="1">
      <c r="A48" s="201" t="s">
        <v>252</v>
      </c>
      <c r="B48" s="67">
        <v>344.32235800000001</v>
      </c>
      <c r="C48" s="11">
        <f t="shared" si="0"/>
        <v>9.5157558845852766E-2</v>
      </c>
      <c r="D48" s="67">
        <v>587.83989199999996</v>
      </c>
      <c r="E48" s="11">
        <f t="shared" si="1"/>
        <v>0.14177750117139146</v>
      </c>
      <c r="F48" s="67">
        <f t="shared" si="2"/>
        <v>932.16224999999997</v>
      </c>
      <c r="G48" s="11">
        <f t="shared" si="3"/>
        <v>0.12005192594903101</v>
      </c>
      <c r="I48" s="3"/>
    </row>
    <row r="49" spans="1:22" ht="14.1" customHeight="1">
      <c r="A49" s="195" t="s">
        <v>128</v>
      </c>
      <c r="B49" s="85">
        <f>SUM(B43:B48)</f>
        <v>3618.4446319999997</v>
      </c>
      <c r="C49" s="64"/>
      <c r="D49" s="85">
        <f>SUM(D43:D48)</f>
        <v>4146.2142240000003</v>
      </c>
      <c r="E49" s="64"/>
      <c r="F49" s="85">
        <f t="shared" si="2"/>
        <v>7764.658856</v>
      </c>
      <c r="G49" s="64"/>
      <c r="I49" s="3"/>
    </row>
    <row r="50" spans="1:22" ht="14.1" customHeight="1">
      <c r="I50" s="4"/>
    </row>
    <row r="51" spans="1:22" ht="20.100000000000001" customHeight="1">
      <c r="A51" s="200" t="s">
        <v>251</v>
      </c>
      <c r="B51" s="359" t="s">
        <v>170</v>
      </c>
      <c r="C51" s="360"/>
      <c r="D51" s="361" t="s">
        <v>203</v>
      </c>
      <c r="E51" s="362"/>
      <c r="F51" s="363" t="s">
        <v>177</v>
      </c>
      <c r="G51" s="362"/>
      <c r="I51" s="4"/>
    </row>
    <row r="52" spans="1:22" ht="14.1" customHeight="1">
      <c r="A52" s="199" t="s">
        <v>250</v>
      </c>
      <c r="B52" s="57">
        <v>0.991093</v>
      </c>
      <c r="C52" s="138">
        <f t="shared" ref="C52:C59" si="4">B52/SUM($B$52:$B$59)</f>
        <v>3.3403679993981237E-4</v>
      </c>
      <c r="D52" s="57">
        <v>0</v>
      </c>
      <c r="E52" s="138">
        <f t="shared" ref="E52:E59" si="5">D52/SUM($D$52:$D$59)</f>
        <v>0</v>
      </c>
      <c r="F52" s="57">
        <f t="shared" ref="F52:F59" si="6">B52+D52</f>
        <v>0.991093</v>
      </c>
      <c r="G52" s="138">
        <f t="shared" ref="G52:G60" si="7">F52/SUM($F$52:$F$59)</f>
        <v>1.5231533187512122E-4</v>
      </c>
      <c r="I52" s="4"/>
    </row>
    <row r="53" spans="1:22" ht="14.1" customHeight="1">
      <c r="A53" s="198" t="s">
        <v>249</v>
      </c>
      <c r="B53" s="67">
        <v>131.94043399999998</v>
      </c>
      <c r="C53" s="11">
        <f t="shared" si="4"/>
        <v>4.4469046150088856E-2</v>
      </c>
      <c r="D53" s="67">
        <v>51.148932000000002</v>
      </c>
      <c r="E53" s="11">
        <f t="shared" si="5"/>
        <v>1.4449534628825148E-2</v>
      </c>
      <c r="F53" s="67">
        <f t="shared" si="6"/>
        <v>183.08936599999998</v>
      </c>
      <c r="G53" s="11">
        <f t="shared" si="7"/>
        <v>2.8137942196237418E-2</v>
      </c>
      <c r="I53" s="4"/>
    </row>
    <row r="54" spans="1:22" ht="14.1" customHeight="1">
      <c r="A54" s="198" t="s">
        <v>248</v>
      </c>
      <c r="B54" s="67">
        <v>466.69971199999998</v>
      </c>
      <c r="C54" s="11">
        <f t="shared" si="4"/>
        <v>0.15729591302664034</v>
      </c>
      <c r="D54" s="67">
        <v>272.547213</v>
      </c>
      <c r="E54" s="11">
        <f t="shared" si="5"/>
        <v>7.6994381666332407E-2</v>
      </c>
      <c r="F54" s="67">
        <f t="shared" si="6"/>
        <v>739.24692499999992</v>
      </c>
      <c r="G54" s="11">
        <f t="shared" si="7"/>
        <v>0.11361057006662122</v>
      </c>
      <c r="I54" s="4"/>
    </row>
    <row r="55" spans="1:22" ht="14.1" customHeight="1">
      <c r="A55" s="198" t="s">
        <v>247</v>
      </c>
      <c r="B55" s="67">
        <v>541.71864600000004</v>
      </c>
      <c r="C55" s="11">
        <f t="shared" si="4"/>
        <v>0.18258020486227636</v>
      </c>
      <c r="D55" s="67">
        <v>587.12524099999996</v>
      </c>
      <c r="E55" s="11">
        <f t="shared" si="5"/>
        <v>0.16586243680096407</v>
      </c>
      <c r="F55" s="67">
        <f t="shared" si="6"/>
        <v>1128.843887</v>
      </c>
      <c r="G55" s="11">
        <f t="shared" si="7"/>
        <v>0.17348546633222797</v>
      </c>
      <c r="I55" s="4"/>
    </row>
    <row r="56" spans="1:22" ht="14.1" customHeight="1">
      <c r="A56" s="198" t="s">
        <v>246</v>
      </c>
      <c r="B56" s="67">
        <v>299.74800300000004</v>
      </c>
      <c r="C56" s="11">
        <f t="shared" si="4"/>
        <v>0.10102670860400517</v>
      </c>
      <c r="D56" s="67">
        <v>849.34419100000002</v>
      </c>
      <c r="E56" s="11">
        <f t="shared" si="5"/>
        <v>0.23993909197646551</v>
      </c>
      <c r="F56" s="67">
        <f t="shared" si="6"/>
        <v>1149.0921940000001</v>
      </c>
      <c r="G56" s="11">
        <f t="shared" si="7"/>
        <v>0.17659731113449614</v>
      </c>
      <c r="I56" s="4"/>
    </row>
    <row r="57" spans="1:22" ht="14.1" customHeight="1">
      <c r="A57" s="198" t="s">
        <v>245</v>
      </c>
      <c r="B57" s="67">
        <v>423.70604800000001</v>
      </c>
      <c r="C57" s="11">
        <f t="shared" si="4"/>
        <v>0.14280537990790426</v>
      </c>
      <c r="D57" s="67">
        <v>66.629636000000005</v>
      </c>
      <c r="E57" s="11">
        <f t="shared" si="5"/>
        <v>1.8822821807657972E-2</v>
      </c>
      <c r="F57" s="67">
        <f t="shared" si="6"/>
        <v>490.33568400000001</v>
      </c>
      <c r="G57" s="11">
        <f t="shared" si="7"/>
        <v>7.5356845864792271E-2</v>
      </c>
      <c r="I57" s="4"/>
    </row>
    <row r="58" spans="1:22" ht="14.1" customHeight="1">
      <c r="A58" s="198" t="s">
        <v>244</v>
      </c>
      <c r="B58" s="67">
        <v>714.84116400000005</v>
      </c>
      <c r="C58" s="11">
        <f t="shared" si="4"/>
        <v>0.24092921137351453</v>
      </c>
      <c r="D58" s="67">
        <v>1072.5755959999999</v>
      </c>
      <c r="E58" s="11">
        <f t="shared" si="5"/>
        <v>0.30300179515839687</v>
      </c>
      <c r="F58" s="67">
        <f t="shared" si="6"/>
        <v>1787.4167600000001</v>
      </c>
      <c r="G58" s="11">
        <f t="shared" si="7"/>
        <v>0.27469770949704408</v>
      </c>
      <c r="I58" s="4"/>
      <c r="N58" s="197"/>
      <c r="O58" s="197"/>
      <c r="P58" s="197"/>
      <c r="Q58" s="197"/>
      <c r="R58" s="197"/>
      <c r="S58" s="197"/>
      <c r="T58" s="197"/>
      <c r="U58" s="197"/>
      <c r="V58" s="197"/>
    </row>
    <row r="59" spans="1:22" ht="14.1" customHeight="1">
      <c r="A59" s="196" t="s">
        <v>243</v>
      </c>
      <c r="B59" s="53">
        <v>387.37230699999998</v>
      </c>
      <c r="C59" s="9">
        <f t="shared" si="4"/>
        <v>0.13055949927563062</v>
      </c>
      <c r="D59" s="53">
        <v>640.46167100000002</v>
      </c>
      <c r="E59" s="9">
        <f t="shared" si="5"/>
        <v>0.18092993796135801</v>
      </c>
      <c r="F59" s="53">
        <f t="shared" si="6"/>
        <v>1027.8339780000001</v>
      </c>
      <c r="G59" s="9">
        <f t="shared" si="7"/>
        <v>0.15796183957670576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5" t="s">
        <v>128</v>
      </c>
      <c r="B60" s="85">
        <f>SUM(B52:B59)</f>
        <v>2967.0174070000003</v>
      </c>
      <c r="C60" s="64"/>
      <c r="D60" s="85">
        <f>SUM(D52:D59)</f>
        <v>3539.83248</v>
      </c>
      <c r="E60" s="64"/>
      <c r="F60" s="85">
        <f>SUM(F52:F59)</f>
        <v>6506.8498870000003</v>
      </c>
      <c r="G60" s="64">
        <f t="shared" si="7"/>
        <v>1</v>
      </c>
      <c r="I60" s="4"/>
    </row>
    <row r="61" spans="1:22" ht="14.1" customHeight="1">
      <c r="A61" s="194"/>
      <c r="B61" s="39"/>
      <c r="C61" s="120"/>
      <c r="D61" s="39"/>
      <c r="E61" s="184"/>
      <c r="F61" s="39"/>
      <c r="G61" s="37"/>
      <c r="H61" s="4"/>
      <c r="I61" s="4"/>
    </row>
    <row r="62" spans="1:22" ht="20.100000000000001" customHeight="1">
      <c r="A62" s="193" t="s">
        <v>242</v>
      </c>
      <c r="B62" s="192" t="s">
        <v>128</v>
      </c>
      <c r="C62" s="191" t="s">
        <v>181</v>
      </c>
      <c r="D62" s="39"/>
      <c r="E62" s="184"/>
      <c r="F62" s="39"/>
      <c r="G62" s="183"/>
      <c r="H62" s="4"/>
      <c r="I62" s="167"/>
      <c r="J62" s="167"/>
      <c r="K62" s="167"/>
      <c r="L62" s="167"/>
      <c r="M62" s="167"/>
      <c r="N62" s="167"/>
      <c r="O62" s="4"/>
      <c r="P62" s="4"/>
    </row>
    <row r="63" spans="1:22" ht="14.1" customHeight="1">
      <c r="A63" s="190" t="s">
        <v>241</v>
      </c>
      <c r="B63" s="57">
        <v>7310.0222759999997</v>
      </c>
      <c r="C63" s="189">
        <f>B63/SUM($B$63:$B$64)</f>
        <v>0.94144796438396205</v>
      </c>
      <c r="D63" s="39"/>
      <c r="E63" s="184"/>
      <c r="F63" s="39"/>
      <c r="G63" s="183"/>
      <c r="H63" s="4"/>
      <c r="I63" s="167"/>
      <c r="J63" s="167"/>
      <c r="K63" s="167"/>
      <c r="L63" s="167"/>
      <c r="M63" s="167"/>
      <c r="N63" s="167"/>
      <c r="O63" s="167"/>
      <c r="P63" s="166"/>
    </row>
    <row r="64" spans="1:22" ht="14.1" customHeight="1">
      <c r="A64" s="188" t="s">
        <v>240</v>
      </c>
      <c r="B64" s="53">
        <v>454.63658200000003</v>
      </c>
      <c r="C64" s="187">
        <f>B64/SUM($B$63:$B$64)</f>
        <v>5.8552035616037883E-2</v>
      </c>
      <c r="D64" s="39"/>
      <c r="E64" s="184"/>
      <c r="F64" s="39"/>
      <c r="G64" s="183"/>
      <c r="I64" s="4"/>
    </row>
    <row r="65" spans="1:22" ht="14.1" customHeight="1">
      <c r="A65" s="186"/>
      <c r="B65" s="120"/>
      <c r="C65" s="185"/>
      <c r="D65" s="39"/>
      <c r="E65" s="184"/>
      <c r="F65" s="39"/>
      <c r="G65" s="183"/>
      <c r="I65" s="4"/>
    </row>
    <row r="66" spans="1:22" ht="14.1" customHeight="1">
      <c r="A66" s="186"/>
      <c r="B66" s="120"/>
      <c r="C66" s="185"/>
      <c r="D66" s="39"/>
      <c r="E66" s="184"/>
      <c r="F66" s="39"/>
      <c r="G66" s="183"/>
      <c r="I66" s="4"/>
    </row>
    <row r="67" spans="1:22" ht="20.100000000000001" customHeight="1">
      <c r="A67" s="261" t="s">
        <v>239</v>
      </c>
      <c r="B67" s="261"/>
      <c r="C67" s="261"/>
      <c r="D67" s="261"/>
      <c r="E67" s="261"/>
      <c r="F67" s="261"/>
      <c r="G67" s="261"/>
      <c r="H67" s="261"/>
      <c r="I67" s="261"/>
      <c r="J67" s="261"/>
      <c r="K67" s="261"/>
      <c r="L67" s="261"/>
      <c r="M67" s="261"/>
      <c r="N67" s="261"/>
      <c r="O67" s="261"/>
      <c r="P67" s="261"/>
      <c r="Q67" s="261"/>
      <c r="R67" s="261"/>
      <c r="S67" s="261"/>
      <c r="T67" s="261"/>
      <c r="U67" s="261"/>
      <c r="V67" s="261"/>
    </row>
    <row r="68" spans="1:22" ht="14.45" customHeight="1">
      <c r="I68" s="3"/>
    </row>
    <row r="69" spans="1:22" ht="20.100000000000001" customHeight="1">
      <c r="A69" s="62" t="s">
        <v>238</v>
      </c>
      <c r="B69" s="364" t="s">
        <v>107</v>
      </c>
      <c r="C69" s="365"/>
      <c r="D69" s="366" t="s">
        <v>237</v>
      </c>
      <c r="E69" s="366"/>
      <c r="G69" s="367" t="s">
        <v>236</v>
      </c>
      <c r="H69" s="368"/>
      <c r="I69" s="369"/>
      <c r="M69" s="182"/>
      <c r="N69" s="182"/>
      <c r="O69" s="182"/>
    </row>
    <row r="70" spans="1:22" ht="14.45" customHeight="1">
      <c r="A70" s="181"/>
      <c r="B70" s="180">
        <v>2009</v>
      </c>
      <c r="C70" s="179" t="s">
        <v>181</v>
      </c>
      <c r="D70" s="180">
        <v>2009</v>
      </c>
      <c r="E70" s="179" t="s">
        <v>181</v>
      </c>
      <c r="G70" s="370" t="s">
        <v>235</v>
      </c>
      <c r="H70" s="371"/>
      <c r="I70" s="171">
        <v>2450.3943530000001</v>
      </c>
    </row>
    <row r="71" spans="1:22" ht="22.7" customHeight="1">
      <c r="A71" s="173" t="s">
        <v>177</v>
      </c>
      <c r="B71" s="137">
        <v>3991.1809000000003</v>
      </c>
      <c r="C71" s="11"/>
      <c r="D71" s="137">
        <v>7714.658829</v>
      </c>
      <c r="E71" s="178"/>
      <c r="G71" s="313" t="s">
        <v>234</v>
      </c>
      <c r="H71" s="372"/>
      <c r="I71" s="177">
        <v>2656.2810030000001</v>
      </c>
    </row>
    <row r="72" spans="1:22" ht="22.7" customHeight="1">
      <c r="A72" s="176" t="s">
        <v>233</v>
      </c>
      <c r="B72" s="137">
        <v>1793.3129469999999</v>
      </c>
      <c r="C72" s="11">
        <f t="shared" ref="C72:C79" si="8">SUM(B72/$B$71)</f>
        <v>0.44931888379201246</v>
      </c>
      <c r="D72" s="137">
        <v>1793.3129469999999</v>
      </c>
      <c r="E72" s="11">
        <f t="shared" ref="E72:E79" si="9">SUM(D72/$D$71)</f>
        <v>0.23245525003112227</v>
      </c>
      <c r="G72" s="313" t="s">
        <v>232</v>
      </c>
      <c r="H72" s="343"/>
      <c r="I72" s="171">
        <v>591.23827400000005</v>
      </c>
    </row>
    <row r="73" spans="1:22" ht="22.7" customHeight="1">
      <c r="A73" s="172" t="s">
        <v>231</v>
      </c>
      <c r="B73" s="137">
        <v>703.21088199999997</v>
      </c>
      <c r="C73" s="11">
        <f t="shared" si="8"/>
        <v>0.17619118241420725</v>
      </c>
      <c r="D73" s="137">
        <v>703.21088199999997</v>
      </c>
      <c r="E73" s="11">
        <f t="shared" si="9"/>
        <v>9.115255743475989E-2</v>
      </c>
      <c r="G73" s="344" t="s">
        <v>230</v>
      </c>
      <c r="H73" s="345"/>
      <c r="I73" s="168">
        <v>802.93624999999997</v>
      </c>
    </row>
    <row r="74" spans="1:22" ht="22.7" customHeight="1">
      <c r="A74" s="175" t="s">
        <v>229</v>
      </c>
      <c r="B74" s="137">
        <v>1090.1020639999999</v>
      </c>
      <c r="C74" s="11">
        <f t="shared" si="8"/>
        <v>0.27312770112725282</v>
      </c>
      <c r="D74" s="137">
        <v>1090.1020639999999</v>
      </c>
      <c r="E74" s="11">
        <f t="shared" si="9"/>
        <v>0.14130269246673902</v>
      </c>
      <c r="H74" s="18"/>
      <c r="I74" s="174"/>
      <c r="J74" s="17"/>
      <c r="K74" s="17"/>
    </row>
    <row r="75" spans="1:22">
      <c r="A75" s="173" t="s">
        <v>228</v>
      </c>
      <c r="B75" s="137">
        <v>150.20958200000001</v>
      </c>
      <c r="C75" s="11">
        <f t="shared" si="8"/>
        <v>3.7635373029571276E-2</v>
      </c>
      <c r="D75" s="137">
        <v>340.04385600000001</v>
      </c>
      <c r="E75" s="11">
        <f t="shared" si="9"/>
        <v>4.4077627220759114E-2</v>
      </c>
      <c r="G75" s="346" t="s">
        <v>227</v>
      </c>
      <c r="H75" s="347"/>
      <c r="I75" s="348"/>
      <c r="J75" s="17"/>
      <c r="K75" s="17"/>
    </row>
    <row r="76" spans="1:22">
      <c r="A76" s="173" t="s">
        <v>226</v>
      </c>
      <c r="B76" s="137">
        <v>2047.658373</v>
      </c>
      <c r="C76" s="11">
        <f t="shared" si="8"/>
        <v>0.51304574367952094</v>
      </c>
      <c r="D76" s="137">
        <v>5581.3020259999994</v>
      </c>
      <c r="E76" s="11">
        <f t="shared" si="9"/>
        <v>0.72346712274811853</v>
      </c>
      <c r="G76" s="349" t="s">
        <v>180</v>
      </c>
      <c r="H76" s="350"/>
      <c r="I76" s="171">
        <v>150.396153</v>
      </c>
      <c r="J76" s="17"/>
      <c r="K76" s="17"/>
    </row>
    <row r="77" spans="1:22">
      <c r="A77" s="172" t="s">
        <v>225</v>
      </c>
      <c r="B77" s="137">
        <v>922.96464200000003</v>
      </c>
      <c r="C77" s="11">
        <f t="shared" si="8"/>
        <v>0.23125101696092001</v>
      </c>
      <c r="D77" s="137">
        <v>1872.1238579999999</v>
      </c>
      <c r="E77" s="11">
        <f t="shared" si="9"/>
        <v>0.24267098513320398</v>
      </c>
      <c r="G77" s="349" t="s">
        <v>179</v>
      </c>
      <c r="H77" s="350"/>
      <c r="I77" s="162">
        <v>721.45454800000005</v>
      </c>
      <c r="J77" s="17"/>
      <c r="K77" s="17"/>
    </row>
    <row r="78" spans="1:22">
      <c r="A78" s="172" t="s">
        <v>224</v>
      </c>
      <c r="B78" s="137">
        <v>712.09103200000004</v>
      </c>
      <c r="C78" s="11">
        <f t="shared" si="8"/>
        <v>0.17841612541290724</v>
      </c>
      <c r="D78" s="137">
        <v>2675.6980130000002</v>
      </c>
      <c r="E78" s="11">
        <f t="shared" si="9"/>
        <v>0.34683296725214136</v>
      </c>
      <c r="G78" s="349" t="s">
        <v>223</v>
      </c>
      <c r="H78" s="350"/>
      <c r="I78" s="171">
        <v>679.122882</v>
      </c>
      <c r="J78" s="17"/>
      <c r="K78" s="17"/>
    </row>
    <row r="79" spans="1:22">
      <c r="A79" s="170" t="s">
        <v>222</v>
      </c>
      <c r="B79" s="169">
        <v>412.60269900000003</v>
      </c>
      <c r="C79" s="9">
        <f t="shared" si="8"/>
        <v>0.10337860130569376</v>
      </c>
      <c r="D79" s="169">
        <v>1033.4801560000001</v>
      </c>
      <c r="E79" s="9">
        <f t="shared" si="9"/>
        <v>0.13396317049239664</v>
      </c>
      <c r="G79" s="351" t="s">
        <v>221</v>
      </c>
      <c r="H79" s="352"/>
      <c r="I79" s="168">
        <v>239.339361</v>
      </c>
      <c r="J79" s="17"/>
      <c r="K79" s="17"/>
    </row>
    <row r="80" spans="1:22" ht="14.1" customHeight="1">
      <c r="I80" s="4"/>
    </row>
    <row r="81" spans="1:22" ht="14.1" customHeight="1">
      <c r="A81" s="167"/>
      <c r="B81" s="166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38"/>
      <c r="B82" s="109"/>
      <c r="I82" s="4"/>
    </row>
    <row r="83" spans="1:22" ht="14.1" customHeight="1">
      <c r="A83" s="38"/>
      <c r="B83" s="109"/>
      <c r="I83" s="4"/>
    </row>
    <row r="84" spans="1:22" ht="14.1" customHeight="1">
      <c r="A84" s="38"/>
      <c r="B84" s="109"/>
      <c r="I84" s="4"/>
    </row>
    <row r="85" spans="1:22" ht="14.1" customHeight="1">
      <c r="I85" s="4"/>
    </row>
    <row r="86" spans="1:22" ht="20.100000000000001" customHeight="1">
      <c r="A86" s="165" t="s">
        <v>220</v>
      </c>
      <c r="B86" s="164"/>
      <c r="I86" s="4"/>
    </row>
    <row r="87" spans="1:22" ht="22.7" customHeight="1">
      <c r="A87" s="34" t="s">
        <v>177</v>
      </c>
      <c r="B87" s="163">
        <f>SUM(B88:B92)</f>
        <v>2048.6616709999998</v>
      </c>
      <c r="I87" s="4"/>
    </row>
    <row r="88" spans="1:22">
      <c r="A88" s="34" t="s">
        <v>219</v>
      </c>
      <c r="B88" s="162">
        <v>1025.2201849999999</v>
      </c>
      <c r="I88" s="4"/>
    </row>
    <row r="89" spans="1:22">
      <c r="A89" s="34" t="s">
        <v>218</v>
      </c>
      <c r="B89" s="162">
        <v>523.15125699999999</v>
      </c>
      <c r="I89" s="4"/>
    </row>
    <row r="90" spans="1:22">
      <c r="A90" s="34" t="s">
        <v>217</v>
      </c>
      <c r="B90" s="162">
        <v>346.37912600000004</v>
      </c>
      <c r="I90" s="4"/>
    </row>
    <row r="91" spans="1:22">
      <c r="A91" s="34" t="s">
        <v>216</v>
      </c>
      <c r="B91" s="162">
        <v>128.81017600000001</v>
      </c>
      <c r="I91" s="4"/>
    </row>
    <row r="92" spans="1:22">
      <c r="A92" s="30" t="s">
        <v>215</v>
      </c>
      <c r="B92" s="161">
        <v>25.100926999999999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16" t="s">
        <v>214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</row>
    <row r="97" spans="1:9" ht="14.1" customHeight="1">
      <c r="F97" s="160"/>
      <c r="G97" s="160"/>
      <c r="H97" s="159"/>
      <c r="I97" s="4"/>
    </row>
    <row r="98" spans="1:9" ht="20.100000000000001" customHeight="1">
      <c r="A98" s="301" t="s">
        <v>213</v>
      </c>
      <c r="B98" s="353" t="s">
        <v>212</v>
      </c>
      <c r="C98" s="354"/>
      <c r="D98" s="353" t="s">
        <v>128</v>
      </c>
      <c r="E98" s="354"/>
      <c r="F98" s="357" t="s">
        <v>181</v>
      </c>
      <c r="H98" s="1"/>
      <c r="I98" s="1"/>
    </row>
    <row r="99" spans="1:9" ht="20.100000000000001" customHeight="1">
      <c r="A99" s="303"/>
      <c r="B99" s="355"/>
      <c r="C99" s="356"/>
      <c r="D99" s="355"/>
      <c r="E99" s="356"/>
      <c r="F99" s="358"/>
      <c r="H99" s="1"/>
      <c r="I99" s="1"/>
    </row>
    <row r="100" spans="1:9" ht="14.1" customHeight="1">
      <c r="A100" s="139" t="s">
        <v>211</v>
      </c>
      <c r="B100" s="334">
        <v>299</v>
      </c>
      <c r="C100" s="335"/>
      <c r="D100" s="158"/>
      <c r="E100" s="155">
        <v>414.43742699999996</v>
      </c>
      <c r="F100" s="157">
        <f t="shared" ref="F100:F106" si="10">B100/E100</f>
        <v>0.72145993706306843</v>
      </c>
      <c r="H100" s="1"/>
      <c r="I100" s="1"/>
    </row>
    <row r="101" spans="1:9" ht="14.1" customHeight="1">
      <c r="A101" s="136" t="s">
        <v>210</v>
      </c>
      <c r="B101" s="339">
        <v>379</v>
      </c>
      <c r="C101" s="340"/>
      <c r="D101" s="156"/>
      <c r="E101" s="155">
        <v>379.59839700000003</v>
      </c>
      <c r="F101" s="134">
        <f t="shared" si="10"/>
        <v>0.99842360503961758</v>
      </c>
      <c r="H101" s="1"/>
      <c r="I101" s="1"/>
    </row>
    <row r="102" spans="1:9" ht="14.1" customHeight="1">
      <c r="A102" s="136" t="s">
        <v>209</v>
      </c>
      <c r="B102" s="339">
        <v>266</v>
      </c>
      <c r="C102" s="340"/>
      <c r="D102" s="156"/>
      <c r="E102" s="155">
        <v>266.199816</v>
      </c>
      <c r="F102" s="134">
        <f t="shared" si="10"/>
        <v>0.99924937588987661</v>
      </c>
      <c r="G102" s="4"/>
      <c r="H102" s="1"/>
      <c r="I102" s="1"/>
    </row>
    <row r="103" spans="1:9" ht="14.1" customHeight="1">
      <c r="A103" s="136" t="s">
        <v>208</v>
      </c>
      <c r="B103" s="339">
        <v>191</v>
      </c>
      <c r="C103" s="340"/>
      <c r="D103" s="156"/>
      <c r="E103" s="155">
        <v>198.86847299999999</v>
      </c>
      <c r="F103" s="134">
        <f t="shared" si="10"/>
        <v>0.96043378379035482</v>
      </c>
      <c r="H103" s="1"/>
      <c r="I103" s="1"/>
    </row>
    <row r="104" spans="1:9" ht="14.1" customHeight="1">
      <c r="A104" s="136" t="s">
        <v>207</v>
      </c>
      <c r="B104" s="339">
        <v>327</v>
      </c>
      <c r="C104" s="340"/>
      <c r="D104" s="156"/>
      <c r="E104" s="155">
        <v>694.17889000000002</v>
      </c>
      <c r="F104" s="134">
        <f t="shared" si="10"/>
        <v>0.4710601326410257</v>
      </c>
      <c r="H104" s="1"/>
      <c r="I104" s="1"/>
    </row>
    <row r="105" spans="1:9" ht="14.1" customHeight="1">
      <c r="A105" s="136" t="s">
        <v>206</v>
      </c>
      <c r="B105" s="339">
        <v>66</v>
      </c>
      <c r="C105" s="340"/>
      <c r="D105" s="156"/>
      <c r="E105" s="155">
        <v>734.25642500000004</v>
      </c>
      <c r="F105" s="134">
        <f t="shared" si="10"/>
        <v>8.9886853901210331E-2</v>
      </c>
      <c r="I105" s="4"/>
    </row>
    <row r="106" spans="1:9" ht="14.1" customHeight="1">
      <c r="A106" s="132" t="s">
        <v>205</v>
      </c>
      <c r="B106" s="341">
        <v>62</v>
      </c>
      <c r="C106" s="342"/>
      <c r="D106" s="154"/>
      <c r="E106" s="153">
        <v>4873.5460910000002</v>
      </c>
      <c r="F106" s="9">
        <f t="shared" si="10"/>
        <v>1.2721742821822427E-2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30" t="s">
        <v>204</v>
      </c>
      <c r="B113" s="332" t="s">
        <v>170</v>
      </c>
      <c r="C113" s="332" t="s">
        <v>203</v>
      </c>
      <c r="D113" s="320" t="s">
        <v>177</v>
      </c>
      <c r="E113" s="332" t="s">
        <v>170</v>
      </c>
      <c r="F113" s="337" t="s">
        <v>203</v>
      </c>
      <c r="G113" s="320" t="s">
        <v>177</v>
      </c>
      <c r="I113" s="4"/>
    </row>
    <row r="114" spans="1:9" ht="27.6" customHeight="1">
      <c r="A114" s="331"/>
      <c r="B114" s="333"/>
      <c r="C114" s="333"/>
      <c r="D114" s="321"/>
      <c r="E114" s="336"/>
      <c r="F114" s="338"/>
      <c r="G114" s="321"/>
      <c r="H114" s="1"/>
      <c r="I114" s="1"/>
    </row>
    <row r="115" spans="1:9" ht="14.1" customHeight="1">
      <c r="A115" s="65" t="s">
        <v>202</v>
      </c>
      <c r="B115" s="152">
        <v>2660.1691489999998</v>
      </c>
      <c r="C115" s="151">
        <v>3195.1000780000004</v>
      </c>
      <c r="D115" s="150">
        <f t="shared" ref="D115:D122" si="11">SUM(B115:C115)</f>
        <v>5855.2692270000007</v>
      </c>
      <c r="E115" s="61"/>
      <c r="F115" s="61"/>
      <c r="G115" s="61"/>
      <c r="H115" s="1"/>
      <c r="I115" s="1"/>
    </row>
    <row r="116" spans="1:9" ht="14.1" customHeight="1">
      <c r="A116" s="34" t="s">
        <v>201</v>
      </c>
      <c r="B116" s="148">
        <v>342.63900799999999</v>
      </c>
      <c r="C116" s="147">
        <v>513.637067</v>
      </c>
      <c r="D116" s="149">
        <f t="shared" si="11"/>
        <v>856.27607499999999</v>
      </c>
      <c r="E116" s="145">
        <f t="shared" ref="E116:E122" si="12">B116/$B$115</f>
        <v>0.12880346654978819</v>
      </c>
      <c r="F116" s="145">
        <f t="shared" ref="F116:F122" si="13">C116/$C$115</f>
        <v>0.16075773980811126</v>
      </c>
      <c r="G116" s="145">
        <f t="shared" ref="G116:G122" si="14">D116/$D$115</f>
        <v>0.14624025673345864</v>
      </c>
      <c r="H116" s="1"/>
      <c r="I116" s="1"/>
    </row>
    <row r="117" spans="1:9" ht="14.1" customHeight="1">
      <c r="A117" s="34" t="s">
        <v>200</v>
      </c>
      <c r="B117" s="148">
        <v>143.53269799999998</v>
      </c>
      <c r="C117" s="147">
        <v>220.48469900000003</v>
      </c>
      <c r="D117" s="146">
        <f t="shared" si="11"/>
        <v>364.01739700000002</v>
      </c>
      <c r="E117" s="145">
        <f t="shared" si="12"/>
        <v>5.3956229833714231E-2</v>
      </c>
      <c r="F117" s="145">
        <f t="shared" si="13"/>
        <v>6.9007133929280318E-2</v>
      </c>
      <c r="G117" s="145">
        <f t="shared" si="14"/>
        <v>6.2169198868163328E-2</v>
      </c>
      <c r="H117" s="1"/>
      <c r="I117" s="1"/>
    </row>
    <row r="118" spans="1:9" ht="14.1" customHeight="1">
      <c r="A118" s="34" t="s">
        <v>199</v>
      </c>
      <c r="B118" s="148">
        <v>160.69628399999999</v>
      </c>
      <c r="C118" s="147">
        <v>281.53890699999999</v>
      </c>
      <c r="D118" s="146">
        <f t="shared" si="11"/>
        <v>442.23519099999999</v>
      </c>
      <c r="E118" s="145">
        <f t="shared" si="12"/>
        <v>6.0408295487679155E-2</v>
      </c>
      <c r="F118" s="145">
        <f t="shared" si="13"/>
        <v>8.8115833659968362E-2</v>
      </c>
      <c r="G118" s="145">
        <f t="shared" si="14"/>
        <v>7.5527729615019454E-2</v>
      </c>
      <c r="H118" s="1"/>
      <c r="I118" s="1"/>
    </row>
    <row r="119" spans="1:9" ht="14.1" customHeight="1">
      <c r="A119" s="34" t="s">
        <v>198</v>
      </c>
      <c r="B119" s="148">
        <v>415.12919299999999</v>
      </c>
      <c r="C119" s="147">
        <v>392.85475300000002</v>
      </c>
      <c r="D119" s="146">
        <f t="shared" si="11"/>
        <v>807.98394600000006</v>
      </c>
      <c r="E119" s="145">
        <f t="shared" si="12"/>
        <v>0.15605368296074471</v>
      </c>
      <c r="F119" s="145">
        <f t="shared" si="13"/>
        <v>0.12295538274529126</v>
      </c>
      <c r="G119" s="145">
        <f t="shared" si="14"/>
        <v>0.13799262077893859</v>
      </c>
      <c r="H119" s="1"/>
      <c r="I119" s="1"/>
    </row>
    <row r="120" spans="1:9" ht="14.1" customHeight="1">
      <c r="A120" s="34" t="s">
        <v>197</v>
      </c>
      <c r="B120" s="148">
        <v>577.57888500000001</v>
      </c>
      <c r="C120" s="147">
        <v>609.54964599999994</v>
      </c>
      <c r="D120" s="146">
        <f t="shared" si="11"/>
        <v>1187.1285309999998</v>
      </c>
      <c r="E120" s="145">
        <f t="shared" si="12"/>
        <v>0.21712111247403992</v>
      </c>
      <c r="F120" s="145">
        <f t="shared" si="13"/>
        <v>0.1907763860659891</v>
      </c>
      <c r="G120" s="145">
        <f t="shared" si="14"/>
        <v>0.20274533671754591</v>
      </c>
      <c r="H120" s="1"/>
      <c r="I120" s="1"/>
    </row>
    <row r="121" spans="1:9" ht="14.1" customHeight="1">
      <c r="A121" s="34" t="s">
        <v>196</v>
      </c>
      <c r="B121" s="148">
        <v>379.217355</v>
      </c>
      <c r="C121" s="147">
        <v>542.29544599999997</v>
      </c>
      <c r="D121" s="146">
        <f t="shared" si="11"/>
        <v>921.51280099999997</v>
      </c>
      <c r="E121" s="145">
        <f t="shared" si="12"/>
        <v>0.1425538504356213</v>
      </c>
      <c r="F121" s="145">
        <f t="shared" si="13"/>
        <v>0.16972721753975681</v>
      </c>
      <c r="G121" s="145">
        <f t="shared" si="14"/>
        <v>0.15738179838950722</v>
      </c>
      <c r="H121" s="1"/>
      <c r="I121" s="1"/>
    </row>
    <row r="122" spans="1:9" ht="14.1" customHeight="1">
      <c r="A122" s="30" t="s">
        <v>195</v>
      </c>
      <c r="B122" s="144">
        <v>641.37572699999998</v>
      </c>
      <c r="C122" s="143">
        <v>634.73956100000009</v>
      </c>
      <c r="D122" s="142">
        <f t="shared" si="11"/>
        <v>1276.115288</v>
      </c>
      <c r="E122" s="141">
        <f t="shared" si="12"/>
        <v>0.24110336263432849</v>
      </c>
      <c r="F122" s="141">
        <f t="shared" si="13"/>
        <v>0.19866030656458206</v>
      </c>
      <c r="G122" s="141">
        <f t="shared" si="14"/>
        <v>0.21794305923893939</v>
      </c>
      <c r="H122" s="1"/>
      <c r="I122" s="1"/>
    </row>
    <row r="123" spans="1:9" ht="14.1" customHeight="1">
      <c r="E123" s="140"/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16" t="s">
        <v>194</v>
      </c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22" t="s">
        <v>193</v>
      </c>
      <c r="B132" s="323"/>
      <c r="C132" s="324"/>
      <c r="I132" s="3"/>
    </row>
    <row r="133" spans="1:22">
      <c r="A133" s="139" t="s">
        <v>192</v>
      </c>
      <c r="B133" s="80">
        <v>2323.8217410000002</v>
      </c>
      <c r="C133" s="138">
        <f t="shared" ref="C133:C140" si="15">B133/SUM($B$133:$B$140)</f>
        <v>0.73031858867933863</v>
      </c>
      <c r="I133" s="3"/>
    </row>
    <row r="134" spans="1:22">
      <c r="A134" s="136" t="s">
        <v>191</v>
      </c>
      <c r="B134" s="137">
        <v>401.43021399999998</v>
      </c>
      <c r="C134" s="11">
        <f t="shared" si="15"/>
        <v>0.1261593960367913</v>
      </c>
      <c r="I134" s="3"/>
    </row>
    <row r="135" spans="1:22">
      <c r="A135" s="136" t="s">
        <v>190</v>
      </c>
      <c r="B135" s="137">
        <v>44.939624999999999</v>
      </c>
      <c r="C135" s="11">
        <f t="shared" si="15"/>
        <v>1.4123391190778399E-2</v>
      </c>
      <c r="I135" s="3"/>
    </row>
    <row r="136" spans="1:22">
      <c r="A136" s="136" t="s">
        <v>189</v>
      </c>
      <c r="B136" s="137">
        <v>26.374428000000002</v>
      </c>
      <c r="C136" s="11">
        <f t="shared" si="15"/>
        <v>8.2888178100511342E-3</v>
      </c>
      <c r="I136" s="3"/>
    </row>
    <row r="137" spans="1:22">
      <c r="A137" s="136" t="s">
        <v>188</v>
      </c>
      <c r="B137" s="137">
        <v>27.672704</v>
      </c>
      <c r="C137" s="11">
        <f t="shared" si="15"/>
        <v>8.6968332267707647E-3</v>
      </c>
      <c r="I137" s="3"/>
    </row>
    <row r="138" spans="1:22">
      <c r="A138" s="136" t="s">
        <v>187</v>
      </c>
      <c r="B138" s="135">
        <v>223.62041699999997</v>
      </c>
      <c r="C138" s="134">
        <f t="shared" si="15"/>
        <v>7.0278259498960924E-2</v>
      </c>
      <c r="I138" s="3"/>
    </row>
    <row r="139" spans="1:22">
      <c r="A139" s="136" t="s">
        <v>186</v>
      </c>
      <c r="B139" s="135">
        <v>134.069658</v>
      </c>
      <c r="C139" s="134">
        <f t="shared" si="15"/>
        <v>4.2134713557308787E-2</v>
      </c>
      <c r="E139" s="133"/>
      <c r="I139" s="3"/>
    </row>
    <row r="140" spans="1:22">
      <c r="A140" s="132" t="s">
        <v>185</v>
      </c>
      <c r="B140" s="131">
        <v>0</v>
      </c>
      <c r="C140" s="130">
        <f t="shared" si="15"/>
        <v>0</v>
      </c>
      <c r="I140" s="3"/>
    </row>
    <row r="141" spans="1:22">
      <c r="A141" s="38"/>
      <c r="B141" s="120"/>
      <c r="C141" s="35"/>
      <c r="I141" s="3"/>
    </row>
    <row r="142" spans="1:22" ht="22.15" customHeight="1">
      <c r="A142" s="38"/>
      <c r="B142" s="120"/>
      <c r="C142" s="35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38"/>
      <c r="B143" s="120"/>
      <c r="C143" s="35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25" t="s">
        <v>184</v>
      </c>
      <c r="B144" s="327" t="s">
        <v>183</v>
      </c>
      <c r="C144" s="327" t="s">
        <v>182</v>
      </c>
      <c r="D144" s="327" t="s">
        <v>181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>
      <c r="A145" s="326"/>
      <c r="B145" s="328"/>
      <c r="C145" s="329"/>
      <c r="D145" s="328"/>
      <c r="F145" s="4"/>
      <c r="H145" s="1"/>
      <c r="I145" s="3"/>
      <c r="J145" s="3"/>
    </row>
    <row r="146" spans="1:10" ht="13.9" customHeight="1">
      <c r="A146" s="44" t="s">
        <v>180</v>
      </c>
      <c r="B146" s="14">
        <v>405.82192100000003</v>
      </c>
      <c r="C146" s="129">
        <v>104.55767299999999</v>
      </c>
      <c r="D146" s="128">
        <f>C146/B146</f>
        <v>0.25764422173734669</v>
      </c>
      <c r="H146" s="1"/>
      <c r="I146" s="3"/>
      <c r="J146" s="3"/>
    </row>
    <row r="147" spans="1:10" ht="13.9" customHeight="1">
      <c r="A147" s="34" t="s">
        <v>179</v>
      </c>
      <c r="B147" s="32">
        <v>2928.0888190000001</v>
      </c>
      <c r="C147" s="127">
        <v>402.74683799999997</v>
      </c>
      <c r="D147" s="126">
        <f>C147/B147</f>
        <v>0.13754597722125994</v>
      </c>
      <c r="I147" s="3"/>
    </row>
    <row r="148" spans="1:10" ht="13.9" customHeight="1">
      <c r="A148" s="34" t="s">
        <v>178</v>
      </c>
      <c r="B148" s="32">
        <v>350.20665400000001</v>
      </c>
      <c r="C148" s="127">
        <v>26.306735</v>
      </c>
      <c r="D148" s="126">
        <f>C148/B148</f>
        <v>7.5117747477179572E-2</v>
      </c>
      <c r="I148" s="3"/>
    </row>
    <row r="149" spans="1:10" ht="13.9" customHeight="1">
      <c r="A149" s="30" t="s">
        <v>177</v>
      </c>
      <c r="B149" s="125">
        <v>3684.1173939999999</v>
      </c>
      <c r="C149" s="124">
        <v>533.61124500000005</v>
      </c>
      <c r="D149" s="123">
        <f>C149/B149</f>
        <v>0.14484099933108702</v>
      </c>
      <c r="E149" s="122">
        <f>1-D149</f>
        <v>0.85515900066891293</v>
      </c>
      <c r="H149" s="4"/>
      <c r="I149" s="4"/>
      <c r="J149" s="4"/>
    </row>
    <row r="150" spans="1:10" ht="13.9" customHeight="1">
      <c r="A150" s="38"/>
      <c r="B150" s="120"/>
      <c r="C150" s="35"/>
      <c r="H150" s="4"/>
      <c r="I150" s="4"/>
      <c r="J150" s="4"/>
    </row>
    <row r="151" spans="1:10" ht="13.9" customHeight="1">
      <c r="A151" s="38"/>
      <c r="B151" s="120"/>
      <c r="C151" s="35"/>
      <c r="F151" s="121" t="s">
        <v>176</v>
      </c>
      <c r="G151" s="121"/>
      <c r="H151" s="121"/>
      <c r="I151" s="4"/>
      <c r="J151" s="4"/>
    </row>
    <row r="152" spans="1:10" ht="13.9" customHeight="1">
      <c r="A152" s="38"/>
      <c r="B152" s="120"/>
      <c r="C152" s="35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16"/>
      <c r="B154" s="318"/>
      <c r="C154" s="318"/>
      <c r="D154" s="318"/>
      <c r="E154" s="7"/>
      <c r="F154" s="319"/>
      <c r="G154" s="319"/>
      <c r="H154" s="309"/>
      <c r="I154" s="309"/>
      <c r="J154" s="310"/>
    </row>
    <row r="155" spans="1:10" ht="13.9" customHeight="1">
      <c r="A155" s="317"/>
      <c r="B155" s="318"/>
      <c r="C155" s="318"/>
      <c r="D155" s="318"/>
      <c r="E155" s="7"/>
      <c r="F155" s="319"/>
      <c r="G155" s="319"/>
      <c r="H155" s="309"/>
      <c r="I155" s="309"/>
      <c r="J155" s="310"/>
    </row>
    <row r="156" spans="1:10" ht="13.9" customHeight="1">
      <c r="A156" s="38"/>
      <c r="B156" s="118"/>
      <c r="C156" s="118"/>
      <c r="D156" s="117"/>
      <c r="E156" s="7"/>
      <c r="F156" s="38"/>
      <c r="G156" s="38"/>
      <c r="H156" s="51"/>
      <c r="I156" s="51"/>
      <c r="J156" s="50"/>
    </row>
    <row r="157" spans="1:10" ht="13.9" customHeight="1">
      <c r="A157" s="38"/>
      <c r="B157" s="118"/>
      <c r="C157" s="118"/>
      <c r="D157" s="117"/>
      <c r="E157" s="7"/>
      <c r="F157" s="38"/>
      <c r="G157" s="38"/>
      <c r="H157" s="51"/>
      <c r="I157" s="51"/>
      <c r="J157" s="50"/>
    </row>
    <row r="158" spans="1:10" ht="13.9" customHeight="1">
      <c r="A158" s="38"/>
      <c r="B158" s="118"/>
      <c r="C158" s="118"/>
      <c r="D158" s="117"/>
      <c r="E158" s="7"/>
      <c r="F158" s="311"/>
      <c r="G158" s="311"/>
      <c r="H158" s="119"/>
      <c r="I158" s="51"/>
      <c r="J158" s="50"/>
    </row>
    <row r="159" spans="1:10" ht="13.9" customHeight="1">
      <c r="A159" s="38"/>
      <c r="B159" s="119"/>
      <c r="C159" s="118"/>
      <c r="D159" s="117"/>
      <c r="E159" s="50"/>
      <c r="F159" s="7"/>
      <c r="G159" s="7"/>
      <c r="H159" s="7"/>
      <c r="I159" s="7"/>
      <c r="J159" s="7"/>
    </row>
    <row r="160" spans="1:10" ht="13.9" customHeight="1">
      <c r="A160" s="38"/>
      <c r="B160" s="8"/>
      <c r="C160" s="8"/>
      <c r="D160" s="117"/>
      <c r="E160" s="7"/>
      <c r="F160" s="7"/>
      <c r="G160" s="7"/>
      <c r="H160" s="7"/>
      <c r="I160" s="7"/>
      <c r="J160" s="7"/>
    </row>
    <row r="161" spans="1:22" ht="13.9" customHeight="1">
      <c r="A161" s="38"/>
      <c r="B161" s="8"/>
      <c r="C161" s="39"/>
      <c r="D161" s="98"/>
      <c r="I161" s="3"/>
    </row>
    <row r="162" spans="1:22" ht="13.9" customHeight="1">
      <c r="A162" s="38"/>
      <c r="B162" s="8"/>
      <c r="C162" s="39"/>
      <c r="D162" s="98"/>
      <c r="I162" s="3"/>
    </row>
    <row r="163" spans="1:22" ht="13.9" customHeight="1">
      <c r="A163" s="38"/>
      <c r="B163" s="8"/>
      <c r="C163" s="39"/>
      <c r="D163" s="98"/>
      <c r="I163" s="3"/>
    </row>
    <row r="164" spans="1:22" ht="21.4" customHeight="1">
      <c r="A164" s="116" t="s">
        <v>175</v>
      </c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</row>
    <row r="165" spans="1:22" ht="37.9" customHeight="1">
      <c r="A165" s="41"/>
      <c r="B165" s="8"/>
      <c r="C165" s="39"/>
      <c r="D165" s="98"/>
      <c r="I165" s="3"/>
    </row>
    <row r="166" spans="1:22" ht="13.9" customHeight="1">
      <c r="A166" s="41"/>
      <c r="B166" s="8"/>
      <c r="C166" s="39"/>
      <c r="D166" s="98"/>
      <c r="I166" s="3"/>
    </row>
    <row r="167" spans="1:22" ht="13.9" customHeight="1">
      <c r="A167" s="49" t="s">
        <v>174</v>
      </c>
      <c r="B167" s="108"/>
      <c r="C167" s="107"/>
      <c r="D167" s="98"/>
      <c r="I167" s="3"/>
    </row>
    <row r="168" spans="1:22" ht="13.9" customHeight="1">
      <c r="A168" s="312" t="s">
        <v>173</v>
      </c>
      <c r="B168" s="115" t="s">
        <v>170</v>
      </c>
      <c r="C168" s="57">
        <v>55</v>
      </c>
      <c r="D168" s="98"/>
      <c r="I168" s="3"/>
    </row>
    <row r="169" spans="1:22" ht="13.9" customHeight="1">
      <c r="A169" s="313"/>
      <c r="B169" s="114" t="s">
        <v>169</v>
      </c>
      <c r="C169" s="67">
        <v>47</v>
      </c>
      <c r="D169" s="98"/>
      <c r="I169" s="3"/>
    </row>
    <row r="170" spans="1:22" ht="13.9" customHeight="1">
      <c r="A170" s="313" t="s">
        <v>172</v>
      </c>
      <c r="B170" s="114" t="s">
        <v>170</v>
      </c>
      <c r="C170" s="67">
        <v>300</v>
      </c>
      <c r="D170" s="98"/>
      <c r="I170" s="3"/>
    </row>
    <row r="171" spans="1:22" ht="13.9" customHeight="1">
      <c r="A171" s="314"/>
      <c r="B171" s="114" t="s">
        <v>169</v>
      </c>
      <c r="C171" s="67">
        <v>276</v>
      </c>
      <c r="D171" s="98"/>
      <c r="I171" s="3"/>
    </row>
    <row r="172" spans="1:22" ht="13.9" customHeight="1">
      <c r="A172" s="313" t="s">
        <v>171</v>
      </c>
      <c r="B172" s="114" t="s">
        <v>170</v>
      </c>
      <c r="C172" s="67">
        <v>58</v>
      </c>
      <c r="D172" s="98"/>
      <c r="I172" s="3"/>
    </row>
    <row r="173" spans="1:22" ht="13.9" customHeight="1">
      <c r="A173" s="315"/>
      <c r="B173" s="113" t="s">
        <v>169</v>
      </c>
      <c r="C173" s="53">
        <v>51</v>
      </c>
      <c r="D173" s="98"/>
      <c r="I173" s="3"/>
    </row>
    <row r="174" spans="1:22" ht="13.9" customHeight="1">
      <c r="A174" s="110"/>
      <c r="B174" s="112" t="s">
        <v>128</v>
      </c>
      <c r="C174" s="111">
        <f>SUM(C168:C173)</f>
        <v>787</v>
      </c>
      <c r="D174" s="98"/>
      <c r="I174" s="3"/>
    </row>
    <row r="175" spans="1:22" ht="13.9" customHeight="1">
      <c r="A175" s="110"/>
      <c r="B175" s="109"/>
      <c r="C175" s="39"/>
      <c r="D175" s="98"/>
      <c r="I175" s="3"/>
    </row>
    <row r="176" spans="1:22" ht="13.9" customHeight="1">
      <c r="A176" s="110"/>
      <c r="B176" s="109"/>
      <c r="C176" s="39"/>
      <c r="D176" s="98"/>
      <c r="I176" s="3"/>
    </row>
    <row r="177" spans="1:9" ht="13.9" customHeight="1">
      <c r="A177" s="41"/>
      <c r="B177" s="8"/>
      <c r="C177" s="39"/>
      <c r="D177" s="98"/>
      <c r="I177" s="3"/>
    </row>
    <row r="178" spans="1:9" ht="13.9" customHeight="1">
      <c r="A178" s="49" t="s">
        <v>168</v>
      </c>
      <c r="B178" s="108"/>
      <c r="C178" s="107"/>
      <c r="D178" s="98"/>
      <c r="I178" s="3"/>
    </row>
    <row r="179" spans="1:9" ht="13.9" customHeight="1">
      <c r="A179" s="34" t="s">
        <v>167</v>
      </c>
      <c r="B179" s="101"/>
      <c r="C179" s="57">
        <v>51</v>
      </c>
      <c r="D179" s="98"/>
      <c r="I179" s="3"/>
    </row>
    <row r="180" spans="1:9" ht="13.9" customHeight="1">
      <c r="A180" s="34" t="s">
        <v>166</v>
      </c>
      <c r="B180" s="101"/>
      <c r="C180" s="67">
        <v>48</v>
      </c>
      <c r="D180" s="98"/>
      <c r="I180" s="3"/>
    </row>
    <row r="181" spans="1:9" ht="13.9" customHeight="1">
      <c r="A181" s="34" t="s">
        <v>165</v>
      </c>
      <c r="B181" s="101"/>
      <c r="C181" s="67">
        <v>222</v>
      </c>
      <c r="D181" s="98"/>
      <c r="I181" s="3"/>
    </row>
    <row r="182" spans="1:9" ht="13.9" customHeight="1">
      <c r="A182" s="34" t="s">
        <v>164</v>
      </c>
      <c r="B182" s="101"/>
      <c r="C182" s="67">
        <v>174</v>
      </c>
      <c r="D182" s="98"/>
      <c r="I182" s="3"/>
    </row>
    <row r="183" spans="1:9" ht="13.9" customHeight="1">
      <c r="A183" s="30" t="s">
        <v>163</v>
      </c>
      <c r="B183" s="99"/>
      <c r="C183" s="53">
        <v>291</v>
      </c>
      <c r="D183" s="98"/>
      <c r="I183" s="3"/>
    </row>
    <row r="184" spans="1:9" ht="13.9" customHeight="1">
      <c r="A184" s="41"/>
      <c r="B184" s="8"/>
      <c r="C184" s="39"/>
      <c r="D184" s="98"/>
      <c r="I184" s="3"/>
    </row>
    <row r="185" spans="1:9" ht="13.9" customHeight="1">
      <c r="A185" s="49" t="s">
        <v>162</v>
      </c>
      <c r="B185" s="106"/>
      <c r="C185" s="106"/>
      <c r="D185" s="105"/>
      <c r="I185" s="3"/>
    </row>
    <row r="186" spans="1:9" ht="13.9" customHeight="1">
      <c r="A186" s="44" t="s">
        <v>161</v>
      </c>
      <c r="B186" s="104"/>
      <c r="C186" s="103"/>
      <c r="D186" s="67">
        <v>43</v>
      </c>
      <c r="I186" s="3"/>
    </row>
    <row r="187" spans="1:9" ht="13.9" customHeight="1">
      <c r="A187" s="34" t="s">
        <v>160</v>
      </c>
      <c r="B187" s="102"/>
      <c r="C187" s="101"/>
      <c r="D187" s="67">
        <v>87</v>
      </c>
      <c r="I187" s="3"/>
    </row>
    <row r="188" spans="1:9" ht="13.9" customHeight="1">
      <c r="A188" s="34" t="s">
        <v>159</v>
      </c>
      <c r="B188" s="102"/>
      <c r="C188" s="101"/>
      <c r="D188" s="67">
        <v>137</v>
      </c>
      <c r="I188" s="3"/>
    </row>
    <row r="189" spans="1:9" ht="13.9" customHeight="1">
      <c r="A189" s="34" t="s">
        <v>158</v>
      </c>
      <c r="B189" s="102"/>
      <c r="C189" s="101"/>
      <c r="D189" s="67">
        <v>359</v>
      </c>
      <c r="I189" s="3"/>
    </row>
    <row r="190" spans="1:9" ht="13.9" customHeight="1">
      <c r="A190" s="30" t="s">
        <v>157</v>
      </c>
      <c r="B190" s="100"/>
      <c r="C190" s="99"/>
      <c r="D190" s="53">
        <v>159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1"/>
      <c r="B197" s="8"/>
      <c r="C197" s="39"/>
      <c r="D197" s="98"/>
      <c r="I197" s="3"/>
    </row>
    <row r="198" spans="1:22" ht="20.100000000000001" customHeight="1">
      <c r="A198" s="19" t="s">
        <v>156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97"/>
    </row>
    <row r="199" spans="1:22" ht="20.45" customHeight="1">
      <c r="I199" s="3"/>
    </row>
    <row r="200" spans="1:22" ht="14.45" customHeight="1">
      <c r="A200" s="292"/>
      <c r="B200" s="293"/>
      <c r="C200" s="293"/>
      <c r="D200" s="293"/>
      <c r="E200" s="293"/>
      <c r="F200" s="293"/>
      <c r="G200" s="294"/>
      <c r="H200" s="96"/>
      <c r="I200" s="3"/>
    </row>
    <row r="201" spans="1:22" ht="13.9" customHeight="1">
      <c r="A201" s="49" t="s">
        <v>148</v>
      </c>
      <c r="B201" s="48"/>
      <c r="C201" s="48"/>
      <c r="D201" s="48"/>
      <c r="E201" s="48"/>
      <c r="F201" s="48"/>
      <c r="G201" s="47"/>
      <c r="H201" s="1"/>
      <c r="I201" s="1"/>
    </row>
    <row r="202" spans="1:22" ht="13.9" customHeight="1">
      <c r="A202" s="295" t="s">
        <v>155</v>
      </c>
      <c r="B202" s="296"/>
      <c r="C202" s="296"/>
      <c r="D202" s="296"/>
      <c r="E202" s="296"/>
      <c r="F202" s="297"/>
      <c r="G202" s="57">
        <v>365</v>
      </c>
      <c r="H202" s="1"/>
      <c r="I202" s="1"/>
    </row>
    <row r="203" spans="1:22" ht="14.45" customHeight="1">
      <c r="A203" s="298" t="s">
        <v>154</v>
      </c>
      <c r="B203" s="299"/>
      <c r="C203" s="299"/>
      <c r="D203" s="299"/>
      <c r="E203" s="299"/>
      <c r="F203" s="300"/>
      <c r="G203" s="53">
        <v>242</v>
      </c>
      <c r="H203" s="1"/>
      <c r="I203" s="1"/>
    </row>
    <row r="204" spans="1:22">
      <c r="A204" s="38"/>
      <c r="B204" s="94"/>
      <c r="C204" s="94"/>
      <c r="D204" s="94"/>
      <c r="E204" s="94"/>
      <c r="F204" s="94"/>
      <c r="G204" s="94"/>
      <c r="H204" s="95"/>
      <c r="I204" s="3"/>
    </row>
    <row r="205" spans="1:22" ht="14.45" customHeight="1">
      <c r="A205" s="38"/>
      <c r="B205" s="94"/>
      <c r="C205" s="94"/>
      <c r="D205" s="94"/>
      <c r="E205" s="94"/>
      <c r="F205" s="94"/>
      <c r="G205" s="94"/>
      <c r="H205" s="94"/>
      <c r="I205" s="3"/>
    </row>
    <row r="206" spans="1:22">
      <c r="I206" s="3"/>
    </row>
    <row r="207" spans="1:22">
      <c r="A207" s="277"/>
      <c r="B207" s="278"/>
      <c r="C207" s="279"/>
      <c r="H207" s="1"/>
      <c r="I207" s="3"/>
      <c r="J207" s="3"/>
    </row>
    <row r="208" spans="1:22" ht="15" customHeight="1">
      <c r="A208" s="301" t="s">
        <v>153</v>
      </c>
      <c r="B208" s="304" t="s">
        <v>152</v>
      </c>
      <c r="C208" s="304" t="s">
        <v>151</v>
      </c>
      <c r="H208" s="1"/>
      <c r="I208" s="3"/>
      <c r="J208" s="3"/>
    </row>
    <row r="209" spans="1:18">
      <c r="A209" s="302"/>
      <c r="B209" s="305"/>
      <c r="C209" s="305"/>
      <c r="H209" s="1"/>
      <c r="I209" s="3"/>
      <c r="J209" s="3"/>
    </row>
    <row r="210" spans="1:18">
      <c r="A210" s="302"/>
      <c r="B210" s="305"/>
      <c r="C210" s="305"/>
      <c r="D210" s="3"/>
      <c r="E210" s="3"/>
      <c r="H210" s="1"/>
      <c r="I210" s="1"/>
    </row>
    <row r="211" spans="1:18">
      <c r="A211" s="302"/>
      <c r="B211" s="306"/>
      <c r="C211" s="306"/>
      <c r="H211" s="1"/>
      <c r="I211" s="1"/>
    </row>
    <row r="212" spans="1:18">
      <c r="A212" s="303"/>
      <c r="B212" s="93">
        <v>5957</v>
      </c>
      <c r="C212" s="92">
        <v>529</v>
      </c>
      <c r="D212" s="91">
        <f>C212/B212</f>
        <v>8.8803088803088806E-2</v>
      </c>
      <c r="E212" s="90">
        <f>1-D212</f>
        <v>0.91119691119691115</v>
      </c>
      <c r="H212" s="1"/>
      <c r="I212" s="1"/>
    </row>
    <row r="213" spans="1:18">
      <c r="A213" s="89" t="s">
        <v>150</v>
      </c>
      <c r="B213" s="88"/>
      <c r="C213" s="88"/>
      <c r="D213" s="87"/>
      <c r="H213" s="1"/>
      <c r="I213" s="1"/>
    </row>
    <row r="214" spans="1:18">
      <c r="A214" s="277"/>
      <c r="B214" s="279"/>
      <c r="H214" s="1"/>
      <c r="I214" s="3"/>
      <c r="J214" s="3"/>
    </row>
    <row r="215" spans="1:18" ht="14.45" customHeight="1">
      <c r="A215" s="307" t="s">
        <v>149</v>
      </c>
      <c r="B215" s="308"/>
      <c r="H215" s="1"/>
      <c r="I215" s="3"/>
      <c r="J215" s="3"/>
    </row>
    <row r="216" spans="1:18">
      <c r="A216" s="86">
        <v>2007</v>
      </c>
      <c r="B216" s="85">
        <v>125</v>
      </c>
      <c r="H216" s="1"/>
      <c r="I216" s="3"/>
      <c r="J216" s="3"/>
    </row>
    <row r="217" spans="1:18">
      <c r="A217" s="86">
        <v>2008</v>
      </c>
      <c r="B217" s="85">
        <v>123</v>
      </c>
      <c r="H217" s="1"/>
      <c r="I217" s="3"/>
      <c r="J217" s="3"/>
    </row>
    <row r="218" spans="1:18">
      <c r="A218" s="86">
        <v>2009</v>
      </c>
      <c r="B218" s="85">
        <v>118</v>
      </c>
      <c r="H218" s="1"/>
      <c r="I218" s="3"/>
      <c r="J218" s="3"/>
    </row>
    <row r="219" spans="1:18">
      <c r="A219" s="86">
        <v>2010</v>
      </c>
      <c r="B219" s="85">
        <v>120</v>
      </c>
      <c r="H219" s="1"/>
      <c r="I219" s="3"/>
      <c r="J219" s="3"/>
    </row>
    <row r="220" spans="1:18">
      <c r="A220" s="86">
        <v>2011</v>
      </c>
      <c r="B220" s="85">
        <v>106</v>
      </c>
      <c r="H220" s="1"/>
      <c r="I220" s="3"/>
      <c r="J220" s="3"/>
    </row>
    <row r="221" spans="1:18">
      <c r="H221" s="1"/>
      <c r="I221" s="3"/>
      <c r="J221" s="3"/>
    </row>
    <row r="222" spans="1:18">
      <c r="A222" s="277"/>
      <c r="B222" s="278"/>
      <c r="C222" s="278"/>
      <c r="D222" s="278"/>
      <c r="E222" s="278"/>
      <c r="F222" s="279"/>
      <c r="H222" s="1"/>
      <c r="I222" s="3"/>
      <c r="J222" s="3"/>
    </row>
    <row r="223" spans="1:18" ht="14.45" customHeight="1">
      <c r="A223" s="249" t="s">
        <v>148</v>
      </c>
      <c r="B223" s="250"/>
      <c r="C223" s="250"/>
      <c r="D223" s="250"/>
      <c r="E223" s="251"/>
      <c r="F223" s="60"/>
      <c r="H223" s="1"/>
      <c r="I223" s="3"/>
      <c r="J223" s="3"/>
    </row>
    <row r="224" spans="1:18" ht="14.45" customHeight="1">
      <c r="A224" s="280" t="s">
        <v>147</v>
      </c>
      <c r="B224" s="281"/>
      <c r="C224" s="281"/>
      <c r="D224" s="281"/>
      <c r="E224" s="282"/>
      <c r="F224" s="14">
        <v>853</v>
      </c>
      <c r="H224" s="1"/>
      <c r="I224" s="283"/>
      <c r="J224" s="283"/>
      <c r="K224" s="283"/>
      <c r="L224" s="283"/>
      <c r="M224" s="283"/>
      <c r="N224" s="283"/>
      <c r="O224" s="283"/>
      <c r="P224" s="283"/>
      <c r="Q224" s="283"/>
      <c r="R224" s="283"/>
    </row>
    <row r="225" spans="1:22" ht="14.45" customHeight="1">
      <c r="A225" s="284" t="s">
        <v>146</v>
      </c>
      <c r="B225" s="285"/>
      <c r="C225" s="285"/>
      <c r="D225" s="285"/>
      <c r="E225" s="286"/>
      <c r="F225" s="32">
        <v>158</v>
      </c>
      <c r="H225" s="1"/>
      <c r="I225" s="287"/>
      <c r="J225" s="287"/>
      <c r="K225" s="287"/>
      <c r="L225" s="287"/>
      <c r="M225" s="287"/>
      <c r="N225" s="287"/>
      <c r="O225" s="287"/>
      <c r="P225" s="287"/>
      <c r="Q225" s="287"/>
      <c r="R225" s="51"/>
    </row>
    <row r="226" spans="1:22" ht="14.45" customHeight="1">
      <c r="A226" s="284" t="s">
        <v>145</v>
      </c>
      <c r="B226" s="285"/>
      <c r="C226" s="285"/>
      <c r="D226" s="285"/>
      <c r="E226" s="286"/>
      <c r="F226" s="32">
        <v>104</v>
      </c>
      <c r="H226" s="1"/>
      <c r="I226" s="288"/>
      <c r="J226" s="288"/>
      <c r="K226" s="288"/>
      <c r="L226" s="288"/>
      <c r="M226" s="288"/>
      <c r="N226" s="288"/>
      <c r="O226" s="288"/>
      <c r="P226" s="288"/>
      <c r="Q226" s="288"/>
      <c r="R226" s="51"/>
    </row>
    <row r="227" spans="1:22" ht="14.45" customHeight="1">
      <c r="A227" s="289" t="s">
        <v>144</v>
      </c>
      <c r="B227" s="290"/>
      <c r="C227" s="290"/>
      <c r="D227" s="290"/>
      <c r="E227" s="291"/>
      <c r="F227" s="28">
        <v>309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19" t="s">
        <v>143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>
      <c r="A232" s="81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</row>
    <row r="233" spans="1:22" ht="15" customHeight="1">
      <c r="A233" s="255" t="s">
        <v>142</v>
      </c>
      <c r="B233" s="256"/>
      <c r="C233" s="257"/>
      <c r="D233" s="81"/>
      <c r="E233" s="84" t="s">
        <v>141</v>
      </c>
      <c r="F233" s="83"/>
      <c r="G233" s="83"/>
      <c r="H233" s="83"/>
      <c r="I233" s="83"/>
      <c r="J233" s="83"/>
      <c r="K233" s="83"/>
      <c r="L233" s="82"/>
      <c r="M233" s="81"/>
      <c r="N233" s="81"/>
      <c r="O233" s="81"/>
      <c r="P233" s="81"/>
      <c r="Q233" s="81"/>
      <c r="R233" s="81"/>
      <c r="S233" s="81"/>
      <c r="T233" s="81"/>
      <c r="U233" s="81"/>
      <c r="V233" s="81"/>
    </row>
    <row r="234" spans="1:22">
      <c r="A234" s="44" t="s">
        <v>140</v>
      </c>
      <c r="B234" s="80">
        <v>3500.4345479999997</v>
      </c>
      <c r="C234" s="56">
        <f>B234/B236</f>
        <v>0.79609346464498421</v>
      </c>
      <c r="E234" s="44" t="s">
        <v>139</v>
      </c>
      <c r="F234" s="43"/>
      <c r="G234" s="43"/>
      <c r="H234" s="43"/>
      <c r="I234" s="43"/>
      <c r="J234" s="79"/>
      <c r="K234" s="78">
        <v>2029.4499619999997</v>
      </c>
      <c r="L234" s="77">
        <f>K234/SUM(K234:K235)</f>
        <v>0.52207996974601756</v>
      </c>
    </row>
    <row r="235" spans="1:22">
      <c r="A235" s="34" t="s">
        <v>138</v>
      </c>
      <c r="B235" s="67">
        <v>896.58000300000003</v>
      </c>
      <c r="C235" s="66">
        <f>B235/B236</f>
        <v>0.20390653535501571</v>
      </c>
      <c r="E235" s="34" t="s">
        <v>137</v>
      </c>
      <c r="F235" s="33"/>
      <c r="G235" s="33"/>
      <c r="H235" s="33"/>
      <c r="I235" s="33"/>
      <c r="J235" s="76"/>
      <c r="K235" s="75">
        <v>1857.7896939999998</v>
      </c>
      <c r="L235" s="74">
        <f>K235/SUM(K234:K235)</f>
        <v>0.47792003025398233</v>
      </c>
      <c r="M235" s="4"/>
      <c r="N235" s="4"/>
    </row>
    <row r="236" spans="1:22">
      <c r="A236" s="65" t="s">
        <v>136</v>
      </c>
      <c r="B236" s="64">
        <f>SUM(B234:B235)</f>
        <v>4397.0145510000002</v>
      </c>
      <c r="C236" s="63"/>
      <c r="E236" s="73" t="s">
        <v>135</v>
      </c>
      <c r="F236" s="29"/>
      <c r="G236" s="29"/>
      <c r="H236" s="29"/>
      <c r="I236" s="29"/>
      <c r="J236" s="72"/>
      <c r="K236" s="71">
        <v>350.98132999999996</v>
      </c>
      <c r="L236" s="70">
        <f>K236/SUM(K234:K235)</f>
        <v>9.0290633215334731E-2</v>
      </c>
      <c r="M236" s="69">
        <f>1-L236</f>
        <v>0.9097093667846653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58" t="s">
        <v>134</v>
      </c>
      <c r="B239" s="259"/>
      <c r="C239" s="260"/>
      <c r="G239" s="4"/>
      <c r="H239" s="4"/>
      <c r="I239" s="4"/>
    </row>
    <row r="240" spans="1:22">
      <c r="A240" s="44" t="s">
        <v>133</v>
      </c>
      <c r="B240" s="57">
        <v>245.04960400000002</v>
      </c>
      <c r="C240" s="56">
        <f>B240/$B$245</f>
        <v>6.144395407476224E-2</v>
      </c>
      <c r="G240" s="4"/>
      <c r="H240" s="4"/>
      <c r="I240" s="4"/>
    </row>
    <row r="241" spans="1:9">
      <c r="A241" s="34" t="s">
        <v>132</v>
      </c>
      <c r="B241" s="67">
        <v>887.03326400000014</v>
      </c>
      <c r="C241" s="68">
        <f>B241/$B$245</f>
        <v>0.22241550382592112</v>
      </c>
      <c r="G241" s="4"/>
      <c r="H241" s="4"/>
      <c r="I241" s="4"/>
    </row>
    <row r="242" spans="1:9">
      <c r="A242" s="34" t="s">
        <v>131</v>
      </c>
      <c r="B242" s="67">
        <v>1084.1201430000001</v>
      </c>
      <c r="C242" s="68">
        <f>B242/$B$245</f>
        <v>0.27183324188524982</v>
      </c>
      <c r="G242" s="4"/>
      <c r="H242" s="4"/>
      <c r="I242" s="4"/>
    </row>
    <row r="243" spans="1:9">
      <c r="A243" s="34" t="s">
        <v>130</v>
      </c>
      <c r="B243" s="67">
        <v>1013.208478</v>
      </c>
      <c r="C243" s="68">
        <f>B243/$B$245</f>
        <v>0.25405278839133216</v>
      </c>
      <c r="G243" s="4"/>
      <c r="H243" s="4"/>
      <c r="I243" s="4"/>
    </row>
    <row r="244" spans="1:9">
      <c r="A244" s="34" t="s">
        <v>129</v>
      </c>
      <c r="B244" s="67">
        <v>758.76940999999999</v>
      </c>
      <c r="C244" s="66">
        <f>B244/$B$245</f>
        <v>0.19025451182273462</v>
      </c>
      <c r="G244" s="4"/>
      <c r="H244" s="4"/>
      <c r="I244" s="4"/>
    </row>
    <row r="245" spans="1:9">
      <c r="A245" s="65" t="s">
        <v>128</v>
      </c>
      <c r="B245" s="64">
        <f>SUM(B240:B244)</f>
        <v>3988.1808990000004</v>
      </c>
      <c r="C245" s="63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2" t="s">
        <v>127</v>
      </c>
      <c r="B250" s="61"/>
      <c r="C250" s="60"/>
      <c r="I250" s="4"/>
    </row>
    <row r="251" spans="1:9">
      <c r="A251" s="59" t="s">
        <v>126</v>
      </c>
      <c r="B251" s="15">
        <v>761.53780699999993</v>
      </c>
      <c r="C251" s="58">
        <f>B251/$B$255</f>
        <v>0.19094866208300632</v>
      </c>
      <c r="I251" s="4"/>
    </row>
    <row r="252" spans="1:9">
      <c r="A252" s="59" t="s">
        <v>125</v>
      </c>
      <c r="B252" s="15">
        <v>988.89375199999995</v>
      </c>
      <c r="C252" s="58">
        <f>B252/$B$255</f>
        <v>0.24795609246310768</v>
      </c>
      <c r="I252" s="4"/>
    </row>
    <row r="253" spans="1:9">
      <c r="A253" s="59" t="s">
        <v>124</v>
      </c>
      <c r="B253" s="15">
        <v>731.64842199999998</v>
      </c>
      <c r="C253" s="58">
        <f>B253/$B$255</f>
        <v>0.18345417129900002</v>
      </c>
      <c r="I253" s="4"/>
    </row>
    <row r="254" spans="1:9">
      <c r="A254" s="59" t="s">
        <v>123</v>
      </c>
      <c r="B254" s="15">
        <v>1506.100919</v>
      </c>
      <c r="C254" s="58">
        <f>B254/$B$255</f>
        <v>0.37764107415488601</v>
      </c>
      <c r="I254" s="4"/>
    </row>
    <row r="255" spans="1:9">
      <c r="A255" s="38"/>
      <c r="B255" s="15">
        <f>SUM(B251:B254)</f>
        <v>3988.1808999999998</v>
      </c>
      <c r="C255" s="50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61" t="s">
        <v>121</v>
      </c>
      <c r="B262" s="261"/>
      <c r="C262" s="261"/>
      <c r="D262" s="261"/>
      <c r="E262" s="261"/>
      <c r="F262" s="261"/>
      <c r="G262" s="261"/>
      <c r="H262" s="261"/>
      <c r="I262" s="261"/>
      <c r="J262" s="261"/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</row>
    <row r="263" spans="1:22" ht="20.85" customHeight="1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49" t="s">
        <v>120</v>
      </c>
      <c r="B264" s="48"/>
      <c r="C264" s="48"/>
      <c r="D264" s="48"/>
      <c r="E264" s="47"/>
      <c r="G264" s="3"/>
      <c r="I264" s="1"/>
    </row>
    <row r="265" spans="1:22" ht="15" customHeight="1">
      <c r="A265" s="44" t="s">
        <v>119</v>
      </c>
      <c r="B265" s="43"/>
      <c r="C265" s="43"/>
      <c r="D265" s="57">
        <v>2310</v>
      </c>
      <c r="E265" s="56">
        <f>D265/SUM($D$265:$D$266)</f>
        <v>0.72595851665619104</v>
      </c>
      <c r="G265" s="3"/>
      <c r="I265" s="1"/>
    </row>
    <row r="266" spans="1:22">
      <c r="A266" s="30" t="s">
        <v>118</v>
      </c>
      <c r="B266" s="55"/>
      <c r="C266" s="54"/>
      <c r="D266" s="53">
        <v>872</v>
      </c>
      <c r="E266" s="52">
        <f>D266/SUM($D$265:$D$266)</f>
        <v>0.2740414833438089</v>
      </c>
      <c r="G266" s="3"/>
      <c r="I266" s="1"/>
    </row>
    <row r="267" spans="1:22">
      <c r="A267" s="38"/>
      <c r="B267" s="38"/>
      <c r="C267" s="37"/>
      <c r="D267" s="51"/>
      <c r="E267" s="50"/>
      <c r="G267" s="3"/>
      <c r="I267" s="1"/>
    </row>
    <row r="268" spans="1:22">
      <c r="A268" s="38"/>
      <c r="B268" s="38"/>
      <c r="C268" s="37"/>
      <c r="D268" s="51"/>
      <c r="E268" s="50"/>
      <c r="G268" s="3"/>
      <c r="I268" s="1"/>
    </row>
    <row r="269" spans="1:22">
      <c r="A269" s="38"/>
      <c r="B269" s="38"/>
      <c r="C269" s="37"/>
      <c r="D269" s="51"/>
      <c r="E269" s="50"/>
      <c r="G269" s="3"/>
      <c r="I269" s="1"/>
    </row>
    <row r="270" spans="1:22">
      <c r="A270" s="38"/>
      <c r="B270" s="38"/>
      <c r="C270" s="37"/>
      <c r="D270" s="51"/>
      <c r="E270" s="50"/>
      <c r="G270" s="3"/>
      <c r="I270" s="1"/>
    </row>
    <row r="271" spans="1:22">
      <c r="A271" s="41"/>
      <c r="B271" s="41"/>
      <c r="C271" s="40"/>
      <c r="D271" s="39"/>
      <c r="E271" s="35"/>
      <c r="G271" s="3"/>
      <c r="I271" s="1"/>
    </row>
    <row r="272" spans="1:22">
      <c r="A272" s="41"/>
      <c r="B272" s="41"/>
      <c r="C272" s="40"/>
      <c r="D272" s="39"/>
      <c r="E272" s="35"/>
      <c r="G272" s="3"/>
      <c r="I272" s="1"/>
    </row>
    <row r="273" spans="1:14">
      <c r="A273" s="41"/>
      <c r="B273" s="41"/>
      <c r="C273" s="40"/>
      <c r="D273" s="39"/>
      <c r="E273" s="35"/>
      <c r="G273" s="3"/>
      <c r="I273" s="1"/>
    </row>
    <row r="274" spans="1:14">
      <c r="A274" s="41"/>
      <c r="B274" s="41"/>
      <c r="C274" s="40"/>
      <c r="D274" s="39"/>
      <c r="E274" s="35"/>
      <c r="G274" s="3"/>
      <c r="I274" s="1"/>
    </row>
    <row r="275" spans="1:14">
      <c r="A275" s="41"/>
      <c r="B275" s="41"/>
      <c r="C275" s="40"/>
      <c r="D275" s="39"/>
      <c r="E275" s="35"/>
      <c r="G275" s="3"/>
      <c r="I275" s="1"/>
    </row>
    <row r="276" spans="1:14" ht="33" customHeight="1">
      <c r="A276" s="41"/>
      <c r="B276" s="41"/>
      <c r="C276" s="40"/>
      <c r="D276" s="39"/>
      <c r="E276" s="35"/>
      <c r="G276" s="3"/>
      <c r="I276" s="1"/>
    </row>
    <row r="277" spans="1:14">
      <c r="A277" s="41"/>
      <c r="B277" s="41"/>
      <c r="C277" s="40"/>
      <c r="D277" s="39"/>
      <c r="E277" s="35"/>
      <c r="G277" s="3"/>
      <c r="I277" s="1"/>
    </row>
    <row r="278" spans="1:14">
      <c r="A278" s="41"/>
      <c r="B278" s="41"/>
      <c r="C278" s="40"/>
      <c r="D278" s="39"/>
      <c r="E278" s="35"/>
      <c r="G278" s="3"/>
      <c r="H278" s="49" t="s">
        <v>117</v>
      </c>
      <c r="I278" s="48"/>
      <c r="J278" s="48"/>
      <c r="K278" s="48"/>
      <c r="L278" s="47"/>
      <c r="M278" s="46"/>
      <c r="N278" s="45"/>
    </row>
    <row r="279" spans="1:14">
      <c r="A279" s="41"/>
      <c r="B279" s="41"/>
      <c r="C279" s="40"/>
      <c r="D279" s="39"/>
      <c r="E279" s="35"/>
      <c r="G279" s="3"/>
      <c r="H279" s="44" t="s">
        <v>116</v>
      </c>
      <c r="I279" s="43"/>
      <c r="J279" s="43"/>
      <c r="K279" s="43"/>
      <c r="L279" s="43"/>
      <c r="M279" s="14">
        <v>92.807675000000003</v>
      </c>
      <c r="N279" s="42">
        <f>M279/SUM($M$279:$M$283)</f>
        <v>2.9103087927810682E-2</v>
      </c>
    </row>
    <row r="280" spans="1:14">
      <c r="A280" s="41"/>
      <c r="B280" s="41"/>
      <c r="C280" s="40"/>
      <c r="D280" s="39"/>
      <c r="E280" s="35"/>
      <c r="G280" s="3"/>
      <c r="H280" s="34" t="s">
        <v>115</v>
      </c>
      <c r="I280" s="33"/>
      <c r="J280" s="33"/>
      <c r="K280" s="33"/>
      <c r="L280" s="33"/>
      <c r="M280" s="32">
        <v>292.84340099999997</v>
      </c>
      <c r="N280" s="31">
        <f>M280/SUM($M$279:$M$283)</f>
        <v>9.1831276329054912E-2</v>
      </c>
    </row>
    <row r="281" spans="1:14">
      <c r="A281" s="38"/>
      <c r="B281" s="38"/>
      <c r="C281" s="37"/>
      <c r="D281" s="36"/>
      <c r="E281" s="35"/>
      <c r="H281" s="34" t="s">
        <v>114</v>
      </c>
      <c r="I281" s="33"/>
      <c r="J281" s="33"/>
      <c r="K281" s="33"/>
      <c r="L281" s="33"/>
      <c r="M281" s="32">
        <v>292.396387</v>
      </c>
      <c r="N281" s="31">
        <f>M281/SUM($M$279:$M$283)</f>
        <v>9.1691099476796073E-2</v>
      </c>
    </row>
    <row r="282" spans="1:14">
      <c r="H282" s="34" t="s">
        <v>113</v>
      </c>
      <c r="I282" s="33"/>
      <c r="J282" s="33"/>
      <c r="K282" s="33"/>
      <c r="L282" s="33"/>
      <c r="M282" s="32">
        <v>2169.323234</v>
      </c>
      <c r="N282" s="31">
        <f>M282/SUM($M$279:$M$283)</f>
        <v>0.68026706652164948</v>
      </c>
    </row>
    <row r="283" spans="1:14">
      <c r="H283" s="30" t="s">
        <v>112</v>
      </c>
      <c r="I283" s="29"/>
      <c r="J283" s="29"/>
      <c r="K283" s="29"/>
      <c r="L283" s="29"/>
      <c r="M283" s="28">
        <v>341.55809399999998</v>
      </c>
      <c r="N283" s="27">
        <f>M283/SUM($M$279:$M$283)</f>
        <v>0.10710746974468895</v>
      </c>
    </row>
    <row r="284" spans="1:14">
      <c r="I284" s="1"/>
    </row>
    <row r="285" spans="1:14">
      <c r="H285" s="262" t="s">
        <v>111</v>
      </c>
      <c r="I285" s="263"/>
      <c r="J285" s="263"/>
      <c r="K285" s="263"/>
      <c r="L285" s="263"/>
      <c r="M285" s="263"/>
      <c r="N285" s="264"/>
    </row>
    <row r="286" spans="1:14">
      <c r="H286" s="26" t="s">
        <v>110</v>
      </c>
      <c r="I286" s="25"/>
      <c r="J286" s="25"/>
      <c r="K286" s="25"/>
      <c r="L286" s="25"/>
      <c r="M286" s="24">
        <v>646.44638999999961</v>
      </c>
      <c r="N286" s="22">
        <f>M286/$M$289</f>
        <v>0.1620905386117491</v>
      </c>
    </row>
    <row r="287" spans="1:14" ht="15" customHeight="1">
      <c r="H287" s="265" t="s">
        <v>109</v>
      </c>
      <c r="I287" s="266"/>
      <c r="J287" s="266"/>
      <c r="K287" s="266"/>
      <c r="L287" s="267"/>
      <c r="M287" s="23">
        <v>2461.5989879999997</v>
      </c>
      <c r="N287" s="22">
        <f>M287/$M$289</f>
        <v>0.61722350373254731</v>
      </c>
    </row>
    <row r="288" spans="1:14" ht="14.45" customHeight="1">
      <c r="H288" s="268" t="s">
        <v>108</v>
      </c>
      <c r="I288" s="269"/>
      <c r="J288" s="269"/>
      <c r="K288" s="269"/>
      <c r="L288" s="270"/>
      <c r="M288" s="23">
        <v>880.13552099999993</v>
      </c>
      <c r="N288" s="22">
        <f>M288/$M$289</f>
        <v>0.22068595765570365</v>
      </c>
    </row>
    <row r="289" spans="1:22" ht="14.45" customHeight="1">
      <c r="H289" s="271" t="s">
        <v>107</v>
      </c>
      <c r="I289" s="272"/>
      <c r="J289" s="272"/>
      <c r="K289" s="272"/>
      <c r="L289" s="273"/>
      <c r="M289" s="21">
        <f>SUM(M286:M288)</f>
        <v>3988.180898999999</v>
      </c>
      <c r="N289" s="20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19" t="s">
        <v>106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4" customHeight="1">
      <c r="A295" s="249" t="s">
        <v>105</v>
      </c>
      <c r="B295" s="250"/>
      <c r="C295" s="250"/>
      <c r="D295" s="250"/>
      <c r="E295" s="250"/>
      <c r="F295" s="251"/>
      <c r="H295" s="1"/>
      <c r="I295" s="3"/>
      <c r="J295" s="3"/>
    </row>
    <row r="296" spans="1:22" ht="24" customHeight="1">
      <c r="A296" s="274" t="s">
        <v>104</v>
      </c>
      <c r="B296" s="275"/>
      <c r="C296" s="275"/>
      <c r="D296" s="275"/>
      <c r="E296" s="276"/>
      <c r="F296" s="16">
        <v>657</v>
      </c>
      <c r="H296" s="1"/>
      <c r="I296" s="3"/>
      <c r="J296" s="3"/>
    </row>
    <row r="297" spans="1:22" ht="24" customHeight="1">
      <c r="A297" s="246" t="s">
        <v>103</v>
      </c>
      <c r="B297" s="247"/>
      <c r="C297" s="247"/>
      <c r="D297" s="247"/>
      <c r="E297" s="248"/>
      <c r="F297" s="15">
        <v>1</v>
      </c>
      <c r="H297" s="1"/>
      <c r="I297" s="3"/>
      <c r="J297" s="3"/>
    </row>
    <row r="298" spans="1:22" ht="24" customHeight="1">
      <c r="A298" s="246" t="s">
        <v>102</v>
      </c>
      <c r="B298" s="247"/>
      <c r="C298" s="247"/>
      <c r="D298" s="247"/>
      <c r="E298" s="248"/>
      <c r="F298" s="15">
        <v>5</v>
      </c>
      <c r="H298" s="1"/>
      <c r="I298" s="3"/>
      <c r="J298" s="3"/>
    </row>
    <row r="299" spans="1:22" ht="24" customHeight="1">
      <c r="A299" s="246" t="s">
        <v>101</v>
      </c>
      <c r="B299" s="247"/>
      <c r="C299" s="247"/>
      <c r="D299" s="247"/>
      <c r="E299" s="248"/>
      <c r="F299" s="15">
        <v>0</v>
      </c>
      <c r="H299" s="1"/>
      <c r="I299" s="3"/>
      <c r="J299" s="3"/>
    </row>
    <row r="300" spans="1:22" ht="24" customHeight="1">
      <c r="A300" s="246" t="s">
        <v>100</v>
      </c>
      <c r="B300" s="247"/>
      <c r="C300" s="247"/>
      <c r="D300" s="247"/>
      <c r="E300" s="248"/>
      <c r="F300" s="15">
        <v>0</v>
      </c>
      <c r="H300" s="1"/>
      <c r="I300" s="3"/>
      <c r="J300" s="3"/>
    </row>
    <row r="301" spans="1:22" ht="24" customHeight="1">
      <c r="A301" s="246" t="s">
        <v>99</v>
      </c>
      <c r="B301" s="247"/>
      <c r="C301" s="247"/>
      <c r="D301" s="247"/>
      <c r="E301" s="248"/>
      <c r="F301" s="15">
        <v>14</v>
      </c>
      <c r="H301" s="1"/>
      <c r="I301" s="3"/>
      <c r="J301" s="3"/>
    </row>
    <row r="302" spans="1:22" ht="24" customHeight="1">
      <c r="A302" s="246" t="s">
        <v>98</v>
      </c>
      <c r="B302" s="247"/>
      <c r="C302" s="247"/>
      <c r="D302" s="247"/>
      <c r="E302" s="248"/>
      <c r="F302" s="15">
        <v>140</v>
      </c>
      <c r="H302" s="1"/>
      <c r="I302" s="3"/>
      <c r="J302" s="3"/>
      <c r="L302" s="4"/>
    </row>
    <row r="303" spans="1:22" ht="24" customHeight="1">
      <c r="A303" s="246" t="s">
        <v>97</v>
      </c>
      <c r="B303" s="247"/>
      <c r="C303" s="247"/>
      <c r="D303" s="247"/>
      <c r="E303" s="248"/>
      <c r="F303" s="15">
        <v>85</v>
      </c>
      <c r="H303" s="1"/>
      <c r="I303" s="3"/>
      <c r="J303" s="3"/>
    </row>
    <row r="304" spans="1:22" ht="24" customHeight="1">
      <c r="A304" s="246" t="s">
        <v>96</v>
      </c>
      <c r="B304" s="247"/>
      <c r="C304" s="247"/>
      <c r="D304" s="247"/>
      <c r="E304" s="248"/>
      <c r="F304" s="15">
        <v>10</v>
      </c>
      <c r="H304" s="1"/>
      <c r="I304" s="3"/>
      <c r="J304" s="3"/>
    </row>
    <row r="305" spans="1:22" ht="24" customHeight="1">
      <c r="A305" s="246" t="s">
        <v>95</v>
      </c>
      <c r="B305" s="247"/>
      <c r="C305" s="247"/>
      <c r="D305" s="247"/>
      <c r="E305" s="248"/>
      <c r="F305" s="15">
        <v>27</v>
      </c>
      <c r="H305" s="1"/>
      <c r="I305" s="3"/>
      <c r="J305" s="3"/>
    </row>
    <row r="306" spans="1:22" ht="24" customHeight="1">
      <c r="A306" s="243" t="s">
        <v>94</v>
      </c>
      <c r="B306" s="244"/>
      <c r="C306" s="244"/>
      <c r="D306" s="244"/>
      <c r="E306" s="245"/>
      <c r="F306" s="15">
        <v>13</v>
      </c>
      <c r="H306" s="1"/>
      <c r="I306" s="3"/>
      <c r="J306" s="3"/>
    </row>
    <row r="307" spans="1:22" ht="24" customHeight="1">
      <c r="A307" s="243" t="s">
        <v>93</v>
      </c>
      <c r="B307" s="244"/>
      <c r="C307" s="244"/>
      <c r="D307" s="244"/>
      <c r="E307" s="245"/>
      <c r="F307" s="15">
        <v>23</v>
      </c>
      <c r="H307" s="1"/>
      <c r="I307" s="3"/>
      <c r="J307" s="3"/>
    </row>
    <row r="308" spans="1:22" ht="24" customHeight="1">
      <c r="A308" s="246" t="s">
        <v>92</v>
      </c>
      <c r="B308" s="247"/>
      <c r="C308" s="247"/>
      <c r="D308" s="247"/>
      <c r="E308" s="248"/>
      <c r="F308" s="15">
        <v>63</v>
      </c>
      <c r="H308" s="1"/>
      <c r="I308" s="3"/>
      <c r="J308" s="3"/>
    </row>
    <row r="309" spans="1:22" ht="24" customHeight="1">
      <c r="A309" s="246" t="s">
        <v>91</v>
      </c>
      <c r="B309" s="247"/>
      <c r="C309" s="247"/>
      <c r="D309" s="247"/>
      <c r="E309" s="248"/>
      <c r="F309" s="15">
        <v>98</v>
      </c>
      <c r="H309" s="1"/>
      <c r="I309" s="3"/>
      <c r="J309" s="3"/>
    </row>
    <row r="310" spans="1:22" ht="24" customHeight="1">
      <c r="A310" s="246" t="s">
        <v>90</v>
      </c>
      <c r="B310" s="247"/>
      <c r="C310" s="247"/>
      <c r="D310" s="247"/>
      <c r="E310" s="248"/>
      <c r="F310" s="15">
        <v>141</v>
      </c>
      <c r="H310" s="1"/>
      <c r="I310" s="3"/>
      <c r="J310" s="3"/>
    </row>
    <row r="311" spans="1:22" ht="24" customHeight="1">
      <c r="A311" s="246" t="s">
        <v>89</v>
      </c>
      <c r="B311" s="247"/>
      <c r="C311" s="247"/>
      <c r="D311" s="247"/>
      <c r="E311" s="248"/>
      <c r="F311" s="15">
        <v>37</v>
      </c>
      <c r="H311" s="1"/>
      <c r="I311" s="3"/>
      <c r="J311" s="3"/>
    </row>
    <row r="312" spans="1:22">
      <c r="H312" s="1"/>
      <c r="I312" s="3"/>
      <c r="J312" s="3"/>
    </row>
    <row r="313" spans="1:22">
      <c r="A313" s="249" t="s">
        <v>88</v>
      </c>
      <c r="B313" s="250"/>
      <c r="C313" s="250"/>
      <c r="D313" s="250"/>
      <c r="E313" s="250"/>
      <c r="F313" s="250"/>
      <c r="G313" s="251"/>
      <c r="H313" s="1"/>
      <c r="I313" s="3"/>
      <c r="J313" s="3"/>
    </row>
    <row r="314" spans="1:22" ht="14.45" customHeight="1">
      <c r="A314" s="252" t="s">
        <v>87</v>
      </c>
      <c r="B314" s="253"/>
      <c r="C314" s="253"/>
      <c r="D314" s="253"/>
      <c r="E314" s="254"/>
      <c r="F314" s="14">
        <v>657</v>
      </c>
      <c r="G314" s="13"/>
      <c r="H314" s="1"/>
      <c r="I314" s="3"/>
      <c r="J314" s="3"/>
    </row>
    <row r="315" spans="1:22" ht="14.45" customHeight="1">
      <c r="A315" s="229" t="s">
        <v>86</v>
      </c>
      <c r="B315" s="230"/>
      <c r="C315" s="230"/>
      <c r="D315" s="230"/>
      <c r="E315" s="231"/>
      <c r="F315" s="12">
        <v>509</v>
      </c>
      <c r="G315" s="11">
        <f>F315/$F$314</f>
        <v>0.77473363774733639</v>
      </c>
      <c r="H315" s="1"/>
      <c r="I315" s="3"/>
      <c r="J315" s="3"/>
    </row>
    <row r="316" spans="1:22" ht="14.45" customHeight="1">
      <c r="A316" s="229" t="s">
        <v>85</v>
      </c>
      <c r="B316" s="230"/>
      <c r="C316" s="230"/>
      <c r="D316" s="230"/>
      <c r="E316" s="231"/>
      <c r="F316" s="12">
        <v>147</v>
      </c>
      <c r="G316" s="11">
        <f>F316/$F$314</f>
        <v>0.22374429223744291</v>
      </c>
      <c r="H316" s="1"/>
      <c r="I316" s="3"/>
      <c r="J316" s="3"/>
    </row>
    <row r="317" spans="1:22" ht="14.45" customHeight="1">
      <c r="A317" s="232" t="s">
        <v>84</v>
      </c>
      <c r="B317" s="233"/>
      <c r="C317" s="233"/>
      <c r="D317" s="233"/>
      <c r="E317" s="234"/>
      <c r="F317" s="10">
        <v>1</v>
      </c>
      <c r="G317" s="9">
        <f>F317/$F$314</f>
        <v>1.5220700152207001E-3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235" t="s">
        <v>83</v>
      </c>
      <c r="B319" s="235"/>
      <c r="C319" s="235"/>
      <c r="D319" s="235"/>
      <c r="E319" s="235"/>
      <c r="F319" s="235"/>
      <c r="G319" s="235"/>
      <c r="H319" s="235"/>
      <c r="I319" s="235"/>
      <c r="J319" s="235"/>
      <c r="K319" s="235"/>
      <c r="L319" s="235"/>
      <c r="M319" s="235"/>
      <c r="N319" s="235"/>
      <c r="O319" s="235"/>
      <c r="P319" s="235"/>
      <c r="Q319" s="235"/>
      <c r="R319" s="235"/>
      <c r="S319" s="235"/>
      <c r="T319" s="235"/>
      <c r="U319" s="235"/>
      <c r="V319" s="235"/>
    </row>
    <row r="320" spans="1:22">
      <c r="H320" s="1"/>
      <c r="I320" s="3"/>
      <c r="J320" s="3"/>
    </row>
    <row r="321" spans="1:17">
      <c r="A321" s="236" t="s">
        <v>82</v>
      </c>
      <c r="B321" s="237"/>
      <c r="D321" s="236" t="s">
        <v>81</v>
      </c>
      <c r="E321" s="238"/>
      <c r="F321" s="238"/>
      <c r="G321" s="238"/>
      <c r="H321" s="238"/>
      <c r="I321" s="237"/>
      <c r="K321" s="239" t="s">
        <v>80</v>
      </c>
      <c r="L321" s="240"/>
      <c r="M321" s="240"/>
      <c r="N321" s="240"/>
      <c r="O321" s="240"/>
      <c r="P321" s="240"/>
      <c r="Q321" s="241"/>
    </row>
    <row r="322" spans="1:17">
      <c r="A322" s="6" t="s">
        <v>79</v>
      </c>
      <c r="B322" s="6">
        <v>0</v>
      </c>
      <c r="D322" s="242" t="s">
        <v>78</v>
      </c>
      <c r="E322" s="242"/>
      <c r="F322" s="242"/>
      <c r="G322" s="242"/>
      <c r="H322" s="242"/>
      <c r="I322" s="6">
        <v>17</v>
      </c>
      <c r="K322" s="222" t="s">
        <v>77</v>
      </c>
      <c r="L322" s="223"/>
      <c r="M322" s="223"/>
      <c r="N322" s="223"/>
      <c r="O322" s="223"/>
      <c r="P322" s="224"/>
      <c r="Q322" s="6">
        <v>0</v>
      </c>
    </row>
    <row r="323" spans="1:17">
      <c r="A323" s="6" t="s">
        <v>76</v>
      </c>
      <c r="B323" s="6">
        <v>0</v>
      </c>
      <c r="D323" s="221" t="s">
        <v>75</v>
      </c>
      <c r="E323" s="221"/>
      <c r="F323" s="221"/>
      <c r="G323" s="221"/>
      <c r="H323" s="221"/>
      <c r="I323" s="6">
        <v>2</v>
      </c>
      <c r="K323" s="222" t="s">
        <v>74</v>
      </c>
      <c r="L323" s="223"/>
      <c r="M323" s="223"/>
      <c r="N323" s="223"/>
      <c r="O323" s="223"/>
      <c r="P323" s="224"/>
      <c r="Q323" s="6">
        <v>0</v>
      </c>
    </row>
    <row r="324" spans="1:17">
      <c r="A324" s="6" t="s">
        <v>73</v>
      </c>
      <c r="B324" s="6">
        <v>1</v>
      </c>
      <c r="C324" s="8"/>
      <c r="D324" s="221" t="s">
        <v>72</v>
      </c>
      <c r="E324" s="221"/>
      <c r="F324" s="221"/>
      <c r="G324" s="221"/>
      <c r="H324" s="221"/>
      <c r="I324" s="6">
        <v>1</v>
      </c>
      <c r="K324" s="222" t="s">
        <v>71</v>
      </c>
      <c r="L324" s="223"/>
      <c r="M324" s="223"/>
      <c r="N324" s="223"/>
      <c r="O324" s="223"/>
      <c r="P324" s="224"/>
      <c r="Q324" s="6">
        <v>1</v>
      </c>
    </row>
    <row r="325" spans="1:17">
      <c r="A325" s="6" t="s">
        <v>70</v>
      </c>
      <c r="B325" s="6">
        <v>0</v>
      </c>
      <c r="C325" s="7"/>
      <c r="D325" s="227" t="s">
        <v>69</v>
      </c>
      <c r="E325" s="227"/>
      <c r="F325" s="227"/>
      <c r="G325" s="227"/>
      <c r="H325" s="227"/>
      <c r="I325" s="6">
        <v>1</v>
      </c>
      <c r="K325" s="222" t="s">
        <v>68</v>
      </c>
      <c r="L325" s="223"/>
      <c r="M325" s="223"/>
      <c r="N325" s="223"/>
      <c r="O325" s="223"/>
      <c r="P325" s="224"/>
      <c r="Q325" s="6">
        <v>0</v>
      </c>
    </row>
    <row r="326" spans="1:17">
      <c r="A326" s="6" t="s">
        <v>67</v>
      </c>
      <c r="B326" s="6">
        <v>5</v>
      </c>
      <c r="C326" s="7"/>
      <c r="D326" s="228" t="s">
        <v>66</v>
      </c>
      <c r="E326" s="228"/>
      <c r="F326" s="228"/>
      <c r="G326" s="228"/>
      <c r="H326" s="228"/>
      <c r="I326" s="6">
        <v>2</v>
      </c>
      <c r="K326" s="222" t="s">
        <v>65</v>
      </c>
      <c r="L326" s="223"/>
      <c r="M326" s="223"/>
      <c r="N326" s="223"/>
      <c r="O326" s="223"/>
      <c r="P326" s="224"/>
      <c r="Q326" s="6">
        <v>0</v>
      </c>
    </row>
    <row r="327" spans="1:17">
      <c r="A327" s="6" t="s">
        <v>64</v>
      </c>
      <c r="B327" s="6">
        <v>5</v>
      </c>
      <c r="D327" s="228" t="s">
        <v>63</v>
      </c>
      <c r="E327" s="228"/>
      <c r="F327" s="228"/>
      <c r="G327" s="228"/>
      <c r="H327" s="228"/>
      <c r="I327" s="6">
        <v>0</v>
      </c>
      <c r="K327" s="222" t="s">
        <v>62</v>
      </c>
      <c r="L327" s="223"/>
      <c r="M327" s="223"/>
      <c r="N327" s="223"/>
      <c r="O327" s="223"/>
      <c r="P327" s="224"/>
      <c r="Q327" s="6">
        <v>0</v>
      </c>
    </row>
    <row r="328" spans="1:17">
      <c r="A328" s="6" t="s">
        <v>61</v>
      </c>
      <c r="B328" s="6">
        <v>2</v>
      </c>
      <c r="D328" s="221" t="s">
        <v>60</v>
      </c>
      <c r="E328" s="221"/>
      <c r="F328" s="221"/>
      <c r="G328" s="221"/>
      <c r="H328" s="221"/>
      <c r="I328" s="6">
        <v>5</v>
      </c>
      <c r="K328" s="222" t="s">
        <v>59</v>
      </c>
      <c r="L328" s="223"/>
      <c r="M328" s="223"/>
      <c r="N328" s="223"/>
      <c r="O328" s="223"/>
      <c r="P328" s="224"/>
      <c r="Q328" s="6">
        <v>0</v>
      </c>
    </row>
    <row r="329" spans="1:17">
      <c r="A329" s="6" t="s">
        <v>58</v>
      </c>
      <c r="B329" s="6">
        <v>0</v>
      </c>
      <c r="D329" s="221" t="s">
        <v>57</v>
      </c>
      <c r="E329" s="221"/>
      <c r="F329" s="221"/>
      <c r="G329" s="221"/>
      <c r="H329" s="221"/>
      <c r="I329" s="6">
        <v>2</v>
      </c>
      <c r="K329" s="222" t="s">
        <v>56</v>
      </c>
      <c r="L329" s="223"/>
      <c r="M329" s="223"/>
      <c r="N329" s="223"/>
      <c r="O329" s="223"/>
      <c r="P329" s="224"/>
      <c r="Q329" s="6">
        <v>0</v>
      </c>
    </row>
    <row r="330" spans="1:17">
      <c r="A330" s="6" t="s">
        <v>55</v>
      </c>
      <c r="B330" s="6">
        <v>0</v>
      </c>
      <c r="D330" s="221" t="s">
        <v>54</v>
      </c>
      <c r="E330" s="221"/>
      <c r="F330" s="221"/>
      <c r="G330" s="221"/>
      <c r="H330" s="221"/>
      <c r="I330" s="6">
        <v>4</v>
      </c>
      <c r="K330" s="222" t="s">
        <v>53</v>
      </c>
      <c r="L330" s="223"/>
      <c r="M330" s="223"/>
      <c r="N330" s="223"/>
      <c r="O330" s="223"/>
      <c r="P330" s="224"/>
      <c r="Q330" s="6">
        <v>0</v>
      </c>
    </row>
    <row r="331" spans="1:17">
      <c r="A331" s="6" t="s">
        <v>52</v>
      </c>
      <c r="B331" s="6">
        <v>2</v>
      </c>
      <c r="D331" s="221" t="s">
        <v>51</v>
      </c>
      <c r="E331" s="221"/>
      <c r="F331" s="221"/>
      <c r="G331" s="221"/>
      <c r="H331" s="221"/>
      <c r="I331" s="6">
        <v>1</v>
      </c>
      <c r="K331" s="222" t="s">
        <v>50</v>
      </c>
      <c r="L331" s="223"/>
      <c r="M331" s="223"/>
      <c r="N331" s="223"/>
      <c r="O331" s="223"/>
      <c r="P331" s="224"/>
      <c r="Q331" s="6">
        <v>0</v>
      </c>
    </row>
    <row r="332" spans="1:17">
      <c r="A332" s="6" t="s">
        <v>49</v>
      </c>
      <c r="B332" s="6">
        <v>1</v>
      </c>
      <c r="D332" s="221" t="s">
        <v>48</v>
      </c>
      <c r="E332" s="221"/>
      <c r="F332" s="221"/>
      <c r="G332" s="221"/>
      <c r="H332" s="221"/>
      <c r="I332" s="6">
        <v>1</v>
      </c>
      <c r="K332" s="222" t="s">
        <v>47</v>
      </c>
      <c r="L332" s="223"/>
      <c r="M332" s="223"/>
      <c r="N332" s="223"/>
      <c r="O332" s="223"/>
      <c r="P332" s="224"/>
      <c r="Q332" s="6">
        <v>0</v>
      </c>
    </row>
    <row r="333" spans="1:17">
      <c r="A333" s="6" t="s">
        <v>46</v>
      </c>
      <c r="B333" s="6">
        <v>1</v>
      </c>
      <c r="D333" s="221" t="s">
        <v>45</v>
      </c>
      <c r="E333" s="221"/>
      <c r="F333" s="221"/>
      <c r="G333" s="221"/>
      <c r="H333" s="221"/>
      <c r="I333" s="6">
        <v>4</v>
      </c>
      <c r="K333" s="222" t="s">
        <v>44</v>
      </c>
      <c r="L333" s="223"/>
      <c r="M333" s="223"/>
      <c r="N333" s="223"/>
      <c r="O333" s="223"/>
      <c r="P333" s="224"/>
      <c r="Q333" s="6">
        <v>0</v>
      </c>
    </row>
    <row r="334" spans="1:17">
      <c r="A334" s="6" t="s">
        <v>43</v>
      </c>
      <c r="B334" s="6">
        <v>0</v>
      </c>
      <c r="D334" s="221" t="s">
        <v>42</v>
      </c>
      <c r="E334" s="221"/>
      <c r="F334" s="221"/>
      <c r="G334" s="221"/>
      <c r="H334" s="221"/>
      <c r="I334" s="6">
        <v>0</v>
      </c>
      <c r="K334" s="222" t="s">
        <v>41</v>
      </c>
      <c r="L334" s="223"/>
      <c r="M334" s="223"/>
      <c r="N334" s="223"/>
      <c r="O334" s="223"/>
      <c r="P334" s="224"/>
      <c r="Q334" s="6">
        <v>0</v>
      </c>
    </row>
    <row r="335" spans="1:17">
      <c r="A335" s="6" t="s">
        <v>40</v>
      </c>
      <c r="B335" s="6">
        <v>0</v>
      </c>
      <c r="D335" s="221" t="s">
        <v>39</v>
      </c>
      <c r="E335" s="221"/>
      <c r="F335" s="221"/>
      <c r="G335" s="221"/>
      <c r="H335" s="221"/>
      <c r="I335" s="6">
        <v>9</v>
      </c>
      <c r="K335" s="222" t="s">
        <v>38</v>
      </c>
      <c r="L335" s="223"/>
      <c r="M335" s="223"/>
      <c r="N335" s="223"/>
      <c r="O335" s="223"/>
      <c r="P335" s="224"/>
      <c r="Q335" s="6">
        <v>8</v>
      </c>
    </row>
    <row r="336" spans="1:17">
      <c r="A336" s="6" t="s">
        <v>37</v>
      </c>
      <c r="B336" s="6">
        <v>0</v>
      </c>
      <c r="D336" s="221" t="s">
        <v>36</v>
      </c>
      <c r="E336" s="221"/>
      <c r="F336" s="221"/>
      <c r="G336" s="221"/>
      <c r="H336" s="221"/>
      <c r="I336" s="6">
        <v>2</v>
      </c>
      <c r="K336" s="222" t="s">
        <v>35</v>
      </c>
      <c r="L336" s="223"/>
      <c r="M336" s="223"/>
      <c r="N336" s="223"/>
      <c r="O336" s="223"/>
      <c r="P336" s="224"/>
      <c r="Q336" s="6">
        <v>0</v>
      </c>
    </row>
    <row r="337" spans="1:17">
      <c r="A337" s="6" t="s">
        <v>34</v>
      </c>
      <c r="B337" s="6">
        <v>1</v>
      </c>
      <c r="D337" s="221" t="s">
        <v>33</v>
      </c>
      <c r="E337" s="221"/>
      <c r="F337" s="221"/>
      <c r="G337" s="221"/>
      <c r="H337" s="221"/>
      <c r="I337" s="6">
        <v>18</v>
      </c>
      <c r="K337" s="222" t="s">
        <v>32</v>
      </c>
      <c r="L337" s="223"/>
      <c r="M337" s="223"/>
      <c r="N337" s="223"/>
      <c r="O337" s="223"/>
      <c r="P337" s="224"/>
      <c r="Q337" s="6">
        <v>1</v>
      </c>
    </row>
    <row r="338" spans="1:17">
      <c r="A338" s="6" t="s">
        <v>31</v>
      </c>
      <c r="B338" s="6">
        <v>1</v>
      </c>
      <c r="D338" s="221" t="s">
        <v>30</v>
      </c>
      <c r="E338" s="221"/>
      <c r="F338" s="221"/>
      <c r="G338" s="221"/>
      <c r="H338" s="221"/>
      <c r="I338" s="6">
        <v>17</v>
      </c>
      <c r="K338" s="222" t="s">
        <v>29</v>
      </c>
      <c r="L338" s="223"/>
      <c r="M338" s="223"/>
      <c r="N338" s="223"/>
      <c r="O338" s="223"/>
      <c r="P338" s="224"/>
      <c r="Q338" s="6">
        <v>0</v>
      </c>
    </row>
    <row r="339" spans="1:17">
      <c r="A339" s="6" t="s">
        <v>28</v>
      </c>
      <c r="B339" s="6">
        <v>1</v>
      </c>
      <c r="D339" s="221" t="s">
        <v>27</v>
      </c>
      <c r="E339" s="221"/>
      <c r="F339" s="221"/>
      <c r="G339" s="221"/>
      <c r="H339" s="221"/>
      <c r="I339" s="6">
        <v>9</v>
      </c>
      <c r="K339" s="225" t="s">
        <v>26</v>
      </c>
      <c r="L339" s="225"/>
      <c r="M339" s="225"/>
      <c r="N339" s="225"/>
      <c r="O339" s="225"/>
      <c r="P339" s="225"/>
      <c r="Q339" s="6">
        <v>0</v>
      </c>
    </row>
    <row r="340" spans="1:17">
      <c r="A340" s="6" t="s">
        <v>25</v>
      </c>
      <c r="B340" s="6">
        <v>1</v>
      </c>
      <c r="D340" s="221" t="s">
        <v>24</v>
      </c>
      <c r="E340" s="221"/>
      <c r="F340" s="221"/>
      <c r="G340" s="221"/>
      <c r="H340" s="221"/>
      <c r="I340" s="6">
        <v>2</v>
      </c>
      <c r="K340" s="225" t="s">
        <v>23</v>
      </c>
      <c r="L340" s="225"/>
      <c r="M340" s="225"/>
      <c r="N340" s="225"/>
      <c r="O340" s="225"/>
      <c r="P340" s="225"/>
      <c r="Q340" s="6">
        <v>4</v>
      </c>
    </row>
    <row r="341" spans="1:17">
      <c r="A341" s="6" t="s">
        <v>22</v>
      </c>
      <c r="B341" s="6">
        <v>0</v>
      </c>
      <c r="D341" s="221" t="s">
        <v>21</v>
      </c>
      <c r="E341" s="221"/>
      <c r="F341" s="221"/>
      <c r="G341" s="221"/>
      <c r="H341" s="221"/>
      <c r="I341" s="6">
        <v>4</v>
      </c>
      <c r="K341" s="222" t="s">
        <v>20</v>
      </c>
      <c r="L341" s="223"/>
      <c r="M341" s="223"/>
      <c r="N341" s="223"/>
      <c r="O341" s="223"/>
      <c r="P341" s="224"/>
      <c r="Q341" s="6">
        <v>0</v>
      </c>
    </row>
    <row r="342" spans="1:17">
      <c r="A342" s="6" t="s">
        <v>19</v>
      </c>
      <c r="B342" s="6">
        <v>2</v>
      </c>
      <c r="D342" s="221" t="s">
        <v>18</v>
      </c>
      <c r="E342" s="221"/>
      <c r="F342" s="221"/>
      <c r="G342" s="221"/>
      <c r="H342" s="221"/>
      <c r="I342" s="6">
        <v>0</v>
      </c>
      <c r="K342" s="222" t="s">
        <v>17</v>
      </c>
      <c r="L342" s="223"/>
      <c r="M342" s="223"/>
      <c r="N342" s="223"/>
      <c r="O342" s="223"/>
      <c r="P342" s="224"/>
      <c r="Q342" s="6">
        <v>1</v>
      </c>
    </row>
    <row r="343" spans="1:17">
      <c r="A343" s="6" t="s">
        <v>16</v>
      </c>
      <c r="B343" s="6">
        <v>1</v>
      </c>
      <c r="D343" s="221" t="s">
        <v>15</v>
      </c>
      <c r="E343" s="221"/>
      <c r="F343" s="221"/>
      <c r="G343" s="221"/>
      <c r="H343" s="221"/>
      <c r="I343" s="6">
        <v>0</v>
      </c>
      <c r="K343" s="222" t="s">
        <v>14</v>
      </c>
      <c r="L343" s="223"/>
      <c r="M343" s="223"/>
      <c r="N343" s="223"/>
      <c r="O343" s="223"/>
      <c r="P343" s="224"/>
      <c r="Q343" s="6">
        <v>4</v>
      </c>
    </row>
    <row r="344" spans="1:17">
      <c r="A344" s="6" t="s">
        <v>13</v>
      </c>
      <c r="B344" s="6">
        <v>0</v>
      </c>
      <c r="D344" s="221" t="s">
        <v>12</v>
      </c>
      <c r="E344" s="221"/>
      <c r="F344" s="221"/>
      <c r="G344" s="221"/>
      <c r="H344" s="221"/>
      <c r="I344" s="6">
        <v>0</v>
      </c>
      <c r="K344" s="222" t="s">
        <v>11</v>
      </c>
      <c r="L344" s="223"/>
      <c r="M344" s="223"/>
      <c r="N344" s="223"/>
      <c r="O344" s="223"/>
      <c r="P344" s="224"/>
      <c r="Q344" s="6">
        <v>19</v>
      </c>
    </row>
    <row r="345" spans="1:17">
      <c r="H345" s="1"/>
      <c r="I345" s="1"/>
      <c r="K345" s="222" t="s">
        <v>10</v>
      </c>
      <c r="L345" s="223"/>
      <c r="M345" s="223"/>
      <c r="N345" s="223"/>
      <c r="O345" s="223"/>
      <c r="P345" s="224"/>
      <c r="Q345" s="6">
        <v>15</v>
      </c>
    </row>
    <row r="346" spans="1:17">
      <c r="H346" s="1"/>
      <c r="I346" s="1"/>
      <c r="K346" s="222" t="s">
        <v>9</v>
      </c>
      <c r="L346" s="223"/>
      <c r="M346" s="223"/>
      <c r="N346" s="223"/>
      <c r="O346" s="223"/>
      <c r="P346" s="224"/>
      <c r="Q346" s="6">
        <v>7</v>
      </c>
    </row>
    <row r="347" spans="1:17">
      <c r="H347" s="1"/>
      <c r="I347" s="1"/>
      <c r="K347" s="222" t="s">
        <v>8</v>
      </c>
      <c r="L347" s="223"/>
      <c r="M347" s="223"/>
      <c r="N347" s="223"/>
      <c r="O347" s="223"/>
      <c r="P347" s="224"/>
      <c r="Q347" s="6">
        <v>6</v>
      </c>
    </row>
    <row r="348" spans="1:17">
      <c r="H348" s="1"/>
      <c r="I348" s="1"/>
      <c r="K348" s="222" t="s">
        <v>7</v>
      </c>
      <c r="L348" s="223"/>
      <c r="M348" s="223"/>
      <c r="N348" s="223"/>
      <c r="O348" s="223"/>
      <c r="P348" s="224"/>
      <c r="Q348" s="6">
        <v>13</v>
      </c>
    </row>
    <row r="349" spans="1:17">
      <c r="H349" s="1"/>
      <c r="I349" s="1"/>
      <c r="K349" s="222" t="s">
        <v>6</v>
      </c>
      <c r="L349" s="223"/>
      <c r="M349" s="223"/>
      <c r="N349" s="223"/>
      <c r="O349" s="223"/>
      <c r="P349" s="224"/>
      <c r="Q349" s="6">
        <v>5</v>
      </c>
    </row>
    <row r="350" spans="1:17">
      <c r="H350" s="1"/>
      <c r="I350" s="1"/>
      <c r="K350" s="222" t="s">
        <v>5</v>
      </c>
      <c r="L350" s="223"/>
      <c r="M350" s="223"/>
      <c r="N350" s="223"/>
      <c r="O350" s="223"/>
      <c r="P350" s="224"/>
      <c r="Q350" s="6">
        <v>11</v>
      </c>
    </row>
    <row r="351" spans="1:17">
      <c r="H351" s="1"/>
      <c r="I351" s="1"/>
      <c r="K351" s="226" t="s">
        <v>4</v>
      </c>
      <c r="L351" s="226"/>
      <c r="M351" s="226"/>
      <c r="N351" s="226"/>
      <c r="O351" s="226"/>
      <c r="P351" s="226"/>
      <c r="Q351" s="6">
        <v>0</v>
      </c>
    </row>
    <row r="352" spans="1:17">
      <c r="H352" s="1"/>
      <c r="I352" s="1"/>
      <c r="K352" s="225" t="s">
        <v>3</v>
      </c>
      <c r="L352" s="225"/>
      <c r="M352" s="225"/>
      <c r="N352" s="225"/>
      <c r="O352" s="225"/>
      <c r="P352" s="225"/>
      <c r="Q352" s="6">
        <v>2</v>
      </c>
    </row>
    <row r="353" spans="4:22">
      <c r="H353" s="1"/>
      <c r="I353" s="1"/>
      <c r="K353" s="225" t="s">
        <v>2</v>
      </c>
      <c r="L353" s="225"/>
      <c r="M353" s="225"/>
      <c r="N353" s="225"/>
      <c r="O353" s="225"/>
      <c r="P353" s="225"/>
      <c r="Q353" s="6">
        <v>17</v>
      </c>
    </row>
    <row r="354" spans="4:22">
      <c r="H354" s="1"/>
      <c r="I354" s="1"/>
      <c r="K354" s="225" t="s">
        <v>1</v>
      </c>
      <c r="L354" s="225"/>
      <c r="M354" s="225"/>
      <c r="N354" s="225"/>
      <c r="O354" s="225"/>
      <c r="P354" s="225"/>
      <c r="Q354" s="6">
        <v>32</v>
      </c>
    </row>
    <row r="355" spans="4:22">
      <c r="H355" s="1"/>
      <c r="I355" s="1"/>
      <c r="K355" s="225" t="s">
        <v>0</v>
      </c>
      <c r="L355" s="225"/>
      <c r="M355" s="225"/>
      <c r="N355" s="225"/>
      <c r="O355" s="225"/>
      <c r="P355" s="225"/>
      <c r="Q355" s="6">
        <v>1</v>
      </c>
    </row>
    <row r="356" spans="4:22"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D360" s="5"/>
      <c r="E360" s="5"/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0">
    <mergeCell ref="A1:I1"/>
    <mergeCell ref="J1:V1"/>
    <mergeCell ref="A2:I2"/>
    <mergeCell ref="J2:V2"/>
    <mergeCell ref="Q3:R3"/>
    <mergeCell ref="S3:T3"/>
    <mergeCell ref="U3:V3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B6:C6"/>
    <mergeCell ref="K6:L6"/>
    <mergeCell ref="U6:V6"/>
    <mergeCell ref="B9:C9"/>
    <mergeCell ref="K9:L9"/>
    <mergeCell ref="N9:P9"/>
    <mergeCell ref="S9:T9"/>
    <mergeCell ref="B10:C10"/>
    <mergeCell ref="K10:L1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G76:H76"/>
    <mergeCell ref="G77:H77"/>
    <mergeCell ref="G78:H78"/>
    <mergeCell ref="G79:H79"/>
    <mergeCell ref="A98:A99"/>
    <mergeCell ref="B98:C99"/>
    <mergeCell ref="D98:E99"/>
    <mergeCell ref="F98:F99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B100:C100"/>
    <mergeCell ref="C113:C114"/>
    <mergeCell ref="D113:D114"/>
    <mergeCell ref="E113:E114"/>
    <mergeCell ref="F113:F114"/>
    <mergeCell ref="B101:C101"/>
    <mergeCell ref="B102:C102"/>
    <mergeCell ref="B103:C103"/>
    <mergeCell ref="B104:C104"/>
    <mergeCell ref="B105:C105"/>
    <mergeCell ref="B106:C106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62FF03-3AF2-4225-8613-F1D23BD53601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Estanove</vt:lpstr>
      <vt:lpstr>Estanove!Impression_des_titres</vt:lpstr>
      <vt:lpstr>Estanove!Zone_d_impression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2014-06-04T08:10:47Z</dcterms:created>
  <dcterms:modified xsi:type="dcterms:W3CDTF">2014-06-16T14:25:13Z</dcterms:modified>
</cp:coreProperties>
</file>