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6090" windowWidth="23130" windowHeight="6150"/>
  </bookViews>
  <sheets>
    <sheet name="Gambetta" sheetId="8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Gambetta!$1:$2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Gambetta!$A$1:$V$356</definedName>
  </definedNames>
  <calcPr calcId="144525"/>
</workbook>
</file>

<file path=xl/calcChain.xml><?xml version="1.0" encoding="utf-8"?>
<calcChain xmlns="http://schemas.openxmlformats.org/spreadsheetml/2006/main">
  <c r="D60" i="8"/>
  <c r="B60" l="1"/>
  <c r="E71" l="1"/>
  <c r="C79"/>
  <c r="C78"/>
  <c r="C77"/>
  <c r="C76"/>
  <c r="C75"/>
  <c r="C74"/>
  <c r="C73"/>
  <c r="C72"/>
  <c r="C71"/>
  <c r="B255" l="1"/>
  <c r="C254" s="1"/>
  <c r="C251" l="1"/>
  <c r="C253"/>
  <c r="C252"/>
  <c r="K4" l="1"/>
  <c r="G317" l="1"/>
  <c r="G316"/>
  <c r="G315"/>
  <c r="N288"/>
  <c r="N283"/>
  <c r="N282"/>
  <c r="N281"/>
  <c r="N280"/>
  <c r="N279"/>
  <c r="E270"/>
  <c r="E269"/>
  <c r="E268"/>
  <c r="E267"/>
  <c r="E266"/>
  <c r="E265"/>
  <c r="B245"/>
  <c r="C244" s="1"/>
  <c r="C242"/>
  <c r="C240"/>
  <c r="L236"/>
  <c r="M236" s="1"/>
  <c r="B236"/>
  <c r="L235"/>
  <c r="K10" s="1"/>
  <c r="L234"/>
  <c r="B10" s="1"/>
  <c r="D212"/>
  <c r="E212" s="1"/>
  <c r="C174"/>
  <c r="D149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D115"/>
  <c r="F106"/>
  <c r="F105"/>
  <c r="F104"/>
  <c r="F103"/>
  <c r="F102"/>
  <c r="F101"/>
  <c r="F100"/>
  <c r="E79"/>
  <c r="E78"/>
  <c r="E77"/>
  <c r="E76"/>
  <c r="E75"/>
  <c r="E74"/>
  <c r="E73"/>
  <c r="E72"/>
  <c r="C64"/>
  <c r="C63"/>
  <c r="F59"/>
  <c r="E59"/>
  <c r="C59"/>
  <c r="F58"/>
  <c r="E58"/>
  <c r="C58"/>
  <c r="F57"/>
  <c r="E57"/>
  <c r="C57"/>
  <c r="F56"/>
  <c r="E56"/>
  <c r="C56"/>
  <c r="F55"/>
  <c r="E55"/>
  <c r="C55"/>
  <c r="F54"/>
  <c r="E54"/>
  <c r="C54"/>
  <c r="F53"/>
  <c r="E53"/>
  <c r="C53"/>
  <c r="F52"/>
  <c r="F60" s="1"/>
  <c r="E52"/>
  <c r="C52"/>
  <c r="D49"/>
  <c r="B49"/>
  <c r="F48"/>
  <c r="E48"/>
  <c r="C48"/>
  <c r="F47"/>
  <c r="E47"/>
  <c r="C47"/>
  <c r="F46"/>
  <c r="E46"/>
  <c r="C46"/>
  <c r="F45"/>
  <c r="E45"/>
  <c r="C45"/>
  <c r="F44"/>
  <c r="E44"/>
  <c r="C44"/>
  <c r="F43"/>
  <c r="E43"/>
  <c r="C43"/>
  <c r="K8"/>
  <c r="U6"/>
  <c r="K6"/>
  <c r="C241" l="1"/>
  <c r="C243"/>
  <c r="G52"/>
  <c r="G45"/>
  <c r="G53"/>
  <c r="N286"/>
  <c r="U10"/>
  <c r="N287"/>
  <c r="G54"/>
  <c r="G56"/>
  <c r="G58"/>
  <c r="G55"/>
  <c r="G57"/>
  <c r="G59"/>
  <c r="F49"/>
  <c r="G44"/>
  <c r="G47"/>
  <c r="G43"/>
  <c r="G46"/>
  <c r="G48"/>
  <c r="E149"/>
  <c r="U8"/>
</calcChain>
</file>

<file path=xl/sharedStrings.xml><?xml version="1.0" encoding="utf-8"?>
<sst xmlns="http://schemas.openxmlformats.org/spreadsheetml/2006/main" count="303" uniqueCount="276">
  <si>
    <t>Hommes</t>
  </si>
  <si>
    <t>Femmes</t>
  </si>
  <si>
    <t>Total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</si>
  <si>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</si>
  <si>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</si>
  <si>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</si>
  <si>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</si>
  <si>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</si>
  <si>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</si>
  <si>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</si>
  <si>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Population par sexe et par âge</t>
  </si>
  <si>
    <t>Direction de l'Action Territoriale</t>
  </si>
  <si>
    <t>% de la population de Montpellier</t>
  </si>
  <si>
    <t xml:space="preserve"> Agriculteurs exploitants</t>
  </si>
  <si>
    <t xml:space="preserve"> Cadres, Prof. intel. sup.</t>
  </si>
  <si>
    <t xml:space="preserve"> Prof. Intermédiaires</t>
  </si>
  <si>
    <t xml:space="preserve"> Ouvriers</t>
  </si>
  <si>
    <t xml:space="preserve"> Retraités</t>
  </si>
  <si>
    <t xml:space="preserve"> Autres</t>
  </si>
  <si>
    <t>Employés</t>
  </si>
  <si>
    <t>Nombre de ménages</t>
  </si>
  <si>
    <t>%</t>
  </si>
  <si>
    <t>Ménages 1 personne</t>
  </si>
  <si>
    <t xml:space="preserve"> Hommes seuls</t>
  </si>
  <si>
    <t xml:space="preserve"> Femmes seules</t>
  </si>
  <si>
    <t>Autres sans famille</t>
  </si>
  <si>
    <t>Ménages avec famille(s)</t>
  </si>
  <si>
    <t>Couple avec enfant(s)</t>
  </si>
  <si>
    <t>Famille monoparentale</t>
  </si>
  <si>
    <t xml:space="preserve">15-24 ans </t>
  </si>
  <si>
    <t xml:space="preserve">25-54 ans </t>
  </si>
  <si>
    <t xml:space="preserve">55-79 ans </t>
  </si>
  <si>
    <t xml:space="preserve">Marié </t>
  </si>
  <si>
    <t xml:space="preserve">Célibataire </t>
  </si>
  <si>
    <t xml:space="preserve">Veuf </t>
  </si>
  <si>
    <t>Divorcé</t>
  </si>
  <si>
    <t xml:space="preserve">  + 80 ans</t>
  </si>
  <si>
    <t>Personne de +15 ans vivant seules</t>
  </si>
  <si>
    <t>Ménages population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</si>
  <si>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</si>
  <si>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</si>
  <si>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</si>
  <si>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</si>
  <si>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</si>
  <si>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CDD</t>
  </si>
  <si>
    <t xml:space="preserve">Intérim </t>
  </si>
  <si>
    <t>Emplois aidés</t>
  </si>
  <si>
    <t>Apprentissage</t>
  </si>
  <si>
    <t>Lieu de travail des actifs de plus de 15 ans</t>
  </si>
  <si>
    <t>Fonction publique, CDI</t>
  </si>
  <si>
    <t>Moyen de transport pour se rendre à son travail</t>
  </si>
  <si>
    <t xml:space="preserve">15-17 ans </t>
  </si>
  <si>
    <t xml:space="preserve">18-24 ans </t>
  </si>
  <si>
    <t xml:space="preserve">30 ans ou plus </t>
  </si>
  <si>
    <t xml:space="preserve">BAC+2 </t>
  </si>
  <si>
    <t>&gt; BAC+2</t>
  </si>
  <si>
    <t>Scolarisé</t>
  </si>
  <si>
    <t>Sans diplôme</t>
  </si>
  <si>
    <t>CEP</t>
  </si>
  <si>
    <t xml:space="preserve">CAP-BEP </t>
  </si>
  <si>
    <t xml:space="preserve">BAC-BP </t>
  </si>
  <si>
    <t>BEPC</t>
  </si>
  <si>
    <t xml:space="preserve">2-5 ans </t>
  </si>
  <si>
    <t xml:space="preserve">25-29 ans 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</si>
  <si>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</si>
  <si>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Maisons</t>
  </si>
  <si>
    <t>Appartements</t>
  </si>
  <si>
    <t>Statut des occupants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</si>
  <si>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</si>
  <si>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</si>
  <si>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</si>
  <si>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</si>
  <si>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</si>
  <si>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</si>
  <si>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Propriétaires</t>
  </si>
  <si>
    <t>Locataires</t>
  </si>
  <si>
    <t xml:space="preserve"> Commune résidence </t>
  </si>
  <si>
    <t xml:space="preserve"> Autre commune que commune résidence </t>
  </si>
  <si>
    <t xml:space="preserve"> Autre commune même dépt résidence </t>
  </si>
  <si>
    <t xml:space="preserve"> Autre dépt même région résidence </t>
  </si>
  <si>
    <t xml:space="preserve"> Autre région en métropole </t>
  </si>
  <si>
    <t xml:space="preserve"> Autre région hors métropole </t>
  </si>
  <si>
    <t xml:space="preserve"> Marche à pied</t>
  </si>
  <si>
    <t xml:space="preserve"> Deux roues</t>
  </si>
  <si>
    <t xml:space="preserve"> Voiture, camion</t>
  </si>
  <si>
    <t>Transport en commun</t>
  </si>
  <si>
    <t xml:space="preserve"> Pas de transport</t>
  </si>
  <si>
    <t>Une voiture</t>
  </si>
  <si>
    <t>Deux voitures ou plus</t>
  </si>
  <si>
    <t>Population scolarisée</t>
  </si>
  <si>
    <t>Niveau de diplôme dans la population non scolarisée 15 ans et plus</t>
  </si>
  <si>
    <t xml:space="preserve">Total </t>
  </si>
  <si>
    <t>Français</t>
  </si>
  <si>
    <t xml:space="preserve">Population </t>
  </si>
  <si>
    <t>Totaux</t>
  </si>
  <si>
    <t>Pas de voiture</t>
  </si>
  <si>
    <t>Indépendants</t>
  </si>
  <si>
    <t>Employeurs</t>
  </si>
  <si>
    <t>Aides familiaux</t>
  </si>
  <si>
    <t>Couple sans enfant</t>
  </si>
  <si>
    <t>Chômeurs par sexe et par âge</t>
  </si>
  <si>
    <t>femmes</t>
  </si>
  <si>
    <t>moins de 25 ans</t>
  </si>
  <si>
    <t>50 ans et +</t>
  </si>
  <si>
    <t>25 à moins de 50 ans</t>
  </si>
  <si>
    <t>CEP SES</t>
  </si>
  <si>
    <t>BEPC BEP CAP</t>
  </si>
  <si>
    <t>Bac, BTn, BT, BP</t>
  </si>
  <si>
    <t xml:space="preserve"> Bac+2 et plus</t>
  </si>
  <si>
    <t>Ouvriers qualifiés</t>
  </si>
  <si>
    <t>Employés non qualifiés</t>
  </si>
  <si>
    <t>Employés qualifiés</t>
  </si>
  <si>
    <t>Cadres, techniciens, agents de maitrise</t>
  </si>
  <si>
    <t>Chômeurs selon niveau de qualification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</si>
  <si>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</si>
  <si>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CMU</t>
  </si>
  <si>
    <t>Population couverte</t>
  </si>
  <si>
    <t>Bénéficiaires de la CMU</t>
  </si>
  <si>
    <t>Bénéficiaires de prestations</t>
  </si>
  <si>
    <t>Nombre d’allocataires percevant une Allocation Logement</t>
  </si>
  <si>
    <t>Nombre d’allocataires percevant l’Allocation Adulte Handicapé</t>
  </si>
  <si>
    <t>Nombre d'établissements</t>
  </si>
  <si>
    <t>Naissances</t>
  </si>
  <si>
    <t>Allocataires dont le revenu est constitué à 100 % de prestations sociales</t>
  </si>
  <si>
    <t>Allocataires dont le revenu est constitué à + de 50 % de prestations sociales</t>
  </si>
  <si>
    <t>Allocataires percevant le Revenu de Solidarité Active</t>
  </si>
  <si>
    <t>Dont Allocation Personnalisée de Logement</t>
  </si>
  <si>
    <t xml:space="preserve"> Artisans, Comma., Chefs entr.</t>
  </si>
  <si>
    <t>Étrangers</t>
  </si>
  <si>
    <t>Manœuvres ou ouvriers spécialisés</t>
  </si>
  <si>
    <t>Entreprises et Établissements</t>
  </si>
  <si>
    <t>Établissements sans salariés</t>
  </si>
  <si>
    <t>Établissement de 1 à 49 salariés</t>
  </si>
  <si>
    <t>Établissements de 50 salariés et +</t>
  </si>
  <si>
    <t>Nombre d'allocataires RSA</t>
  </si>
  <si>
    <t>Variation annuelle moyenne de la population en %</t>
  </si>
  <si>
    <t>% de propriétaires</t>
  </si>
  <si>
    <t>% de locataires</t>
  </si>
  <si>
    <t>% de  logements sociaux</t>
  </si>
  <si>
    <t>Structure familiale</t>
  </si>
  <si>
    <t>Population des 15-64 ans par type d'activité</t>
  </si>
  <si>
    <t>Nombre de logements</t>
  </si>
  <si>
    <t>dont logements HLM</t>
  </si>
  <si>
    <t xml:space="preserve">6-10 ans </t>
  </si>
  <si>
    <t>11-14 ans</t>
  </si>
  <si>
    <t>Actifs</t>
  </si>
  <si>
    <t>Chômeurs</t>
  </si>
  <si>
    <t xml:space="preserve">55-64 ans 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</si>
  <si>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</si>
  <si>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</si>
  <si>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</si>
  <si>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</si>
  <si>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</si>
  <si>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</si>
  <si>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</si>
  <si>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</si>
  <si>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</si>
  <si>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</si>
  <si>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</si>
  <si>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</si>
  <si>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</si>
  <si>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</si>
  <si>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</si>
  <si>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</si>
  <si>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 xml:space="preserve"> Hypermarché</t>
  </si>
  <si>
    <t xml:space="preserve"> Grande surface de bricolage</t>
  </si>
  <si>
    <t xml:space="preserve"> Produits surgelés</t>
  </si>
  <si>
    <t xml:space="preserve"> Poissonnerie</t>
  </si>
  <si>
    <t xml:space="preserve"> Magasin de chaussures</t>
  </si>
  <si>
    <t xml:space="preserve"> Magasin de revêtements murs et sols</t>
  </si>
  <si>
    <t xml:space="preserve"> Station service</t>
  </si>
  <si>
    <t>Commerces</t>
  </si>
  <si>
    <t>Médecin</t>
  </si>
  <si>
    <t>Spécialiste en cardiologie</t>
  </si>
  <si>
    <t>Spécialiste en dermatologie vénéréologie</t>
  </si>
  <si>
    <t>Spécialiste en gynécologie médicale</t>
  </si>
  <si>
    <t>Spécialiste en gynécologie obstétrique</t>
  </si>
  <si>
    <t>Spécialiste en gastroentérologie hépatologie</t>
  </si>
  <si>
    <t>Spécialiste en ophtalmologie</t>
  </si>
  <si>
    <t>Spécialiste en otorhinolaryngologie</t>
  </si>
  <si>
    <t>Spécialiste en pédiatrie</t>
  </si>
  <si>
    <t>Spécialiste en pneumologie</t>
  </si>
  <si>
    <t>Spécialiste en radiodiagnostic et imagerie médicale</t>
  </si>
  <si>
    <t>Sagefemme</t>
  </si>
  <si>
    <t>Orthoptiste</t>
  </si>
  <si>
    <t>Audio prothésiste</t>
  </si>
  <si>
    <t>Ergothérapeute</t>
  </si>
  <si>
    <t>Police</t>
  </si>
  <si>
    <t>Trésorerie</t>
  </si>
  <si>
    <t>Gendarmerie</t>
  </si>
  <si>
    <t>Courd’appel</t>
  </si>
  <si>
    <t>Tribunald’instance</t>
  </si>
  <si>
    <t>Permanencepôleemploi</t>
  </si>
  <si>
    <t>Coiffure</t>
  </si>
  <si>
    <t>Vétérinaire</t>
  </si>
  <si>
    <t>Tribunal de grande instance</t>
  </si>
  <si>
    <t>Conseil de prud’hommes</t>
  </si>
  <si>
    <t>Agence de proximité</t>
  </si>
  <si>
    <t>Tribunal de commerce</t>
  </si>
  <si>
    <t>Relais pôle emploi</t>
  </si>
  <si>
    <t>Agence de services spécialisés</t>
  </si>
  <si>
    <t>Agence thématique</t>
  </si>
  <si>
    <t>Pompes funèbres</t>
  </si>
  <si>
    <t>Bureau de poste</t>
  </si>
  <si>
    <t>Relais poste commerçant</t>
  </si>
  <si>
    <t>Agence postale communale</t>
  </si>
  <si>
    <t>Ecole de conduite</t>
  </si>
  <si>
    <t>Services</t>
  </si>
  <si>
    <t>Déplacements professionnels INSEE 2009</t>
  </si>
  <si>
    <t>Le logement INSEE 2009</t>
  </si>
  <si>
    <t>Scolarité et diplômes INSEE 2009</t>
  </si>
  <si>
    <t>La famille INSEE 2009</t>
  </si>
  <si>
    <t>La population INSEE 2009</t>
  </si>
  <si>
    <t>Chômeurs par âge
 en 2009</t>
  </si>
  <si>
    <t>Répartition des établissements par domaines d'activités en 2009</t>
  </si>
  <si>
    <t>Psychomotricien</t>
  </si>
  <si>
    <t>État matrimonial légal des personnes</t>
  </si>
  <si>
    <t>Nb de familles avec enfants de - de 25 ans</t>
  </si>
  <si>
    <t>Population par catégorie socio-professionnelle</t>
  </si>
  <si>
    <t xml:space="preserve"> Chômeurs selon niveau de formation</t>
  </si>
  <si>
    <t>Nombre de voiture par ménage</t>
  </si>
  <si>
    <t>Moins de 2 ans</t>
  </si>
  <si>
    <t>Entre 2-4 ans</t>
  </si>
  <si>
    <t>Entre 5-9 ans</t>
  </si>
  <si>
    <t>Depuis 10 ans ou plus</t>
  </si>
  <si>
    <t>Ancienneté d'emménagement des ménages en 2009</t>
  </si>
  <si>
    <t xml:space="preserve">Chiffres clefs </t>
  </si>
  <si>
    <t>Population quartier 2009</t>
  </si>
  <si>
    <t xml:space="preserve">Surface du quartier </t>
  </si>
  <si>
    <t>Revenu fiscal moyen par ménage</t>
  </si>
  <si>
    <t>% de chômeurs</t>
  </si>
  <si>
    <t xml:space="preserve"> Evolution population</t>
  </si>
  <si>
    <t>Activité économique INSEE 2009</t>
  </si>
  <si>
    <t>Activité économique INSEE 2012</t>
  </si>
  <si>
    <t>QUARTIER GAMBETTA</t>
  </si>
  <si>
    <t>L'emploi et le chômage INSEE 2009</t>
  </si>
  <si>
    <t>L'emploi et le chômage  Pôle Emploi 2011</t>
  </si>
  <si>
    <t>Les données sociales INSEE 2012</t>
  </si>
  <si>
    <t xml:space="preserve"> Supermarchés</t>
  </si>
  <si>
    <t xml:space="preserve"> Supérettes</t>
  </si>
  <si>
    <t xml:space="preserve"> Epiceries</t>
  </si>
  <si>
    <t xml:space="preserve"> Boulangeries</t>
  </si>
  <si>
    <t xml:space="preserve"> Boucheries charcuteries</t>
  </si>
  <si>
    <t xml:space="preserve"> Librairies papeteries journaux</t>
  </si>
  <si>
    <t xml:space="preserve"> Magasins de vêtements</t>
  </si>
  <si>
    <t xml:space="preserve"> Magasins d'équipements du foyer</t>
  </si>
  <si>
    <t xml:space="preserve"> Magasins  d'électroménager et de mat. audio-vidéo</t>
  </si>
  <si>
    <t xml:space="preserve"> Magasins de meubles</t>
  </si>
  <si>
    <t xml:space="preserve"> Magasins d'articles de sports et de loisirs</t>
  </si>
  <si>
    <t xml:space="preserve"> Drogueries quincailleries bricolage</t>
  </si>
  <si>
    <t xml:space="preserve"> Parfumeries</t>
  </si>
  <si>
    <t xml:space="preserve"> Horlogeries  Bijouteries</t>
  </si>
  <si>
    <t xml:space="preserve"> Fleuristes</t>
  </si>
  <si>
    <t xml:space="preserve"> Magasins d'optique</t>
  </si>
  <si>
    <t>Médecins omnipraticiens</t>
  </si>
  <si>
    <t>Spécialistes en psychiatrie</t>
  </si>
  <si>
    <t>Spécialistes en stomatologie</t>
  </si>
  <si>
    <t>Chirurgiens dentistes</t>
  </si>
  <si>
    <t>Infirmiers</t>
  </si>
  <si>
    <t>Masseurs kinésithérapeutes</t>
  </si>
  <si>
    <t>Orthophonistes</t>
  </si>
  <si>
    <t>Pédicures podologues</t>
  </si>
  <si>
    <t>Banques, Caissed'Epargne</t>
  </si>
  <si>
    <t>Réparation autos et matériel agricole</t>
  </si>
  <si>
    <t>Contrôles techniques automobiles</t>
  </si>
  <si>
    <t>Locations autos,utilitaires légers</t>
  </si>
  <si>
    <t>Maçons</t>
  </si>
  <si>
    <t>Plâtriers peintres</t>
  </si>
  <si>
    <t>Menuisiers, charpentiesr, serruriers</t>
  </si>
  <si>
    <t>Plombiers, couvreurs,chauffagistes</t>
  </si>
  <si>
    <t>Electriciens</t>
  </si>
  <si>
    <t>Entreprises générales du bâtiment</t>
  </si>
  <si>
    <t>Agence de travail temporaire</t>
  </si>
  <si>
    <t>Restaurants</t>
  </si>
  <si>
    <t>Agences immobilières</t>
  </si>
  <si>
    <t>Blanchisseries-Teintureries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</si>
</sst>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3">
    <font>
      <sz val="11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indexed="8"/>
      <name val="Calibri"/>
      <family val="2"/>
    </font>
    <font>
      <sz val="9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"/>
      <name val="Arial"/>
      <family val="2"/>
    </font>
    <font>
      <sz val="78"/>
      <color theme="1"/>
      <name val="Calibri"/>
      <family val="2"/>
      <scheme val="minor"/>
    </font>
    <font>
      <sz val="7"/>
      <color theme="1"/>
      <name val="Calibri"/>
      <family val="2"/>
    </font>
    <font>
      <b/>
      <sz val="16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/>
      <right style="thick">
        <color auto="1"/>
      </right>
      <top style="thin">
        <color indexed="64"/>
      </top>
      <bottom/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408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14" xfId="0" applyNumberFormat="1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5" borderId="10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left" vertical="center" indent="1"/>
    </xf>
    <xf numFmtId="10" fontId="2" fillId="0" borderId="7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 indent="1"/>
    </xf>
    <xf numFmtId="1" fontId="2" fillId="0" borderId="10" xfId="0" applyNumberFormat="1" applyFont="1" applyBorder="1" applyAlignment="1">
      <alignment vertical="center"/>
    </xf>
    <xf numFmtId="9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5" borderId="1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10" fontId="2" fillId="0" borderId="15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vertical="center"/>
    </xf>
    <xf numFmtId="0" fontId="3" fillId="3" borderId="0" xfId="0" applyFont="1" applyFill="1" applyBorder="1" applyAlignment="1">
      <alignment horizontal="left" vertical="center" indent="1"/>
    </xf>
    <xf numFmtId="1" fontId="3" fillId="0" borderId="0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6" borderId="1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14" xfId="0" applyNumberFormat="1" applyFont="1" applyBorder="1" applyAlignment="1">
      <alignment vertical="center"/>
    </xf>
    <xf numFmtId="0" fontId="3" fillId="6" borderId="6" xfId="0" quotePrefix="1" applyFont="1" applyFill="1" applyBorder="1" applyAlignment="1">
      <alignment horizontal="left" vertical="center"/>
    </xf>
    <xf numFmtId="1" fontId="2" fillId="0" borderId="12" xfId="0" applyNumberFormat="1" applyFont="1" applyBorder="1" applyAlignment="1">
      <alignment vertical="center"/>
    </xf>
    <xf numFmtId="0" fontId="3" fillId="6" borderId="13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10" fontId="2" fillId="0" borderId="14" xfId="0" applyNumberFormat="1" applyFont="1" applyBorder="1" applyAlignment="1">
      <alignment vertical="center"/>
    </xf>
    <xf numFmtId="10" fontId="2" fillId="0" borderId="12" xfId="0" applyNumberFormat="1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/>
    </xf>
    <xf numFmtId="10" fontId="2" fillId="0" borderId="3" xfId="0" applyNumberFormat="1" applyFont="1" applyBorder="1" applyAlignment="1">
      <alignment vertical="center"/>
    </xf>
    <xf numFmtId="0" fontId="2" fillId="6" borderId="0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10" fontId="2" fillId="0" borderId="3" xfId="0" applyNumberFormat="1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10" fontId="2" fillId="0" borderId="14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10" fontId="2" fillId="0" borderId="12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6" borderId="8" xfId="0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49" fontId="14" fillId="5" borderId="7" xfId="0" applyNumberFormat="1" applyFont="1" applyFill="1" applyBorder="1" applyAlignment="1" applyProtection="1">
      <alignment horizontal="left" vertical="center" indent="1"/>
    </xf>
    <xf numFmtId="49" fontId="14" fillId="5" borderId="5" xfId="0" applyNumberFormat="1" applyFont="1" applyFill="1" applyBorder="1" applyAlignment="1" applyProtection="1">
      <alignment horizontal="left" vertical="center" indent="1"/>
    </xf>
    <xf numFmtId="49" fontId="14" fillId="5" borderId="15" xfId="0" applyNumberFormat="1" applyFont="1" applyFill="1" applyBorder="1" applyAlignment="1" applyProtection="1">
      <alignment horizontal="left" vertical="center" indent="1"/>
    </xf>
    <xf numFmtId="1" fontId="3" fillId="0" borderId="0" xfId="0" applyNumberFormat="1" applyFont="1" applyFill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6" borderId="16" xfId="0" applyFont="1" applyFill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10" fontId="2" fillId="0" borderId="9" xfId="0" applyNumberFormat="1" applyFont="1" applyBorder="1" applyAlignment="1">
      <alignment vertical="center"/>
    </xf>
    <xf numFmtId="10" fontId="17" fillId="0" borderId="14" xfId="0" applyNumberFormat="1" applyFont="1" applyBorder="1" applyAlignment="1">
      <alignment vertical="center"/>
    </xf>
    <xf numFmtId="10" fontId="17" fillId="0" borderId="9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 indent="1"/>
    </xf>
    <xf numFmtId="1" fontId="3" fillId="5" borderId="10" xfId="0" applyNumberFormat="1" applyFont="1" applyFill="1" applyBorder="1" applyAlignment="1">
      <alignment horizontal="center" vertical="center"/>
    </xf>
    <xf numFmtId="1" fontId="2" fillId="5" borderId="10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vertical="center"/>
    </xf>
    <xf numFmtId="0" fontId="19" fillId="6" borderId="0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0" fontId="3" fillId="6" borderId="6" xfId="0" quotePrefix="1" applyFont="1" applyFill="1" applyBorder="1" applyAlignment="1">
      <alignment horizontal="left" vertical="center" indent="1"/>
    </xf>
    <xf numFmtId="0" fontId="3" fillId="6" borderId="13" xfId="0" quotePrefix="1" applyFont="1" applyFill="1" applyBorder="1" applyAlignment="1">
      <alignment horizontal="left" vertical="center" indent="1"/>
    </xf>
    <xf numFmtId="0" fontId="3" fillId="6" borderId="6" xfId="0" applyFont="1" applyFill="1" applyBorder="1" applyAlignment="1">
      <alignment horizontal="left" vertical="center" indent="1"/>
    </xf>
    <xf numFmtId="1" fontId="6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9" fontId="2" fillId="0" borderId="3" xfId="0" applyNumberFormat="1" applyFont="1" applyBorder="1" applyAlignment="1">
      <alignment vertical="center"/>
    </xf>
    <xf numFmtId="9" fontId="2" fillId="0" borderId="14" xfId="0" applyNumberFormat="1" applyFont="1" applyBorder="1" applyAlignment="1">
      <alignment vertical="center"/>
    </xf>
    <xf numFmtId="9" fontId="2" fillId="0" borderId="5" xfId="0" applyNumberFormat="1" applyFont="1" applyBorder="1" applyAlignment="1">
      <alignment vertical="center"/>
    </xf>
    <xf numFmtId="10" fontId="2" fillId="0" borderId="5" xfId="0" applyNumberFormat="1" applyFont="1" applyFill="1" applyBorder="1" applyAlignment="1">
      <alignment vertical="center"/>
    </xf>
    <xf numFmtId="10" fontId="2" fillId="0" borderId="15" xfId="0" applyNumberFormat="1" applyFont="1" applyFill="1" applyBorder="1" applyAlignment="1">
      <alignment vertical="center"/>
    </xf>
    <xf numFmtId="1" fontId="3" fillId="6" borderId="0" xfId="0" applyNumberFormat="1" applyFont="1" applyFill="1" applyBorder="1" applyAlignment="1">
      <alignment vertical="center"/>
    </xf>
    <xf numFmtId="1" fontId="3" fillId="6" borderId="3" xfId="0" applyNumberFormat="1" applyFont="1" applyFill="1" applyBorder="1" applyAlignment="1">
      <alignment vertical="center"/>
    </xf>
    <xf numFmtId="1" fontId="3" fillId="6" borderId="14" xfId="0" applyNumberFormat="1" applyFont="1" applyFill="1" applyBorder="1" applyAlignment="1">
      <alignment vertical="center"/>
    </xf>
    <xf numFmtId="1" fontId="3" fillId="6" borderId="12" xfId="0" applyNumberFormat="1" applyFont="1" applyFill="1" applyBorder="1" applyAlignment="1">
      <alignment vertical="center"/>
    </xf>
    <xf numFmtId="1" fontId="3" fillId="6" borderId="16" xfId="0" applyNumberFormat="1" applyFont="1" applyFill="1" applyBorder="1" applyAlignment="1">
      <alignment vertical="center"/>
    </xf>
    <xf numFmtId="1" fontId="3" fillId="6" borderId="9" xfId="0" applyNumberFormat="1" applyFont="1" applyFill="1" applyBorder="1" applyAlignment="1">
      <alignment vertical="center"/>
    </xf>
    <xf numFmtId="1" fontId="2" fillId="6" borderId="3" xfId="0" applyNumberFormat="1" applyFont="1" applyFill="1" applyBorder="1" applyAlignment="1">
      <alignment vertical="center"/>
    </xf>
    <xf numFmtId="1" fontId="2" fillId="6" borderId="14" xfId="0" applyNumberFormat="1" applyFont="1" applyFill="1" applyBorder="1" applyAlignment="1">
      <alignment vertical="center"/>
    </xf>
    <xf numFmtId="1" fontId="2" fillId="6" borderId="12" xfId="0" applyNumberFormat="1" applyFont="1" applyFill="1" applyBorder="1" applyAlignment="1">
      <alignment vertical="center"/>
    </xf>
    <xf numFmtId="1" fontId="4" fillId="6" borderId="16" xfId="0" applyNumberFormat="1" applyFont="1" applyFill="1" applyBorder="1" applyAlignment="1">
      <alignment vertical="center"/>
    </xf>
    <xf numFmtId="9" fontId="4" fillId="6" borderId="9" xfId="0" applyNumberFormat="1" applyFont="1" applyFill="1" applyBorder="1" applyAlignment="1">
      <alignment vertical="center"/>
    </xf>
    <xf numFmtId="1" fontId="3" fillId="6" borderId="2" xfId="0" applyNumberFormat="1" applyFont="1" applyFill="1" applyBorder="1" applyAlignment="1">
      <alignment vertical="center"/>
    </xf>
    <xf numFmtId="1" fontId="3" fillId="6" borderId="4" xfId="0" applyNumberFormat="1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14" xfId="0" applyFont="1" applyFill="1" applyBorder="1" applyAlignment="1">
      <alignment vertical="center"/>
    </xf>
    <xf numFmtId="0" fontId="3" fillId="6" borderId="13" xfId="0" applyFont="1" applyFill="1" applyBorder="1" applyAlignment="1">
      <alignment horizontal="left" vertical="center" indent="1"/>
    </xf>
    <xf numFmtId="0" fontId="0" fillId="6" borderId="12" xfId="0" applyFont="1" applyFill="1" applyBorder="1" applyAlignment="1">
      <alignment vertical="center"/>
    </xf>
    <xf numFmtId="9" fontId="2" fillId="0" borderId="7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vertical="center"/>
    </xf>
    <xf numFmtId="9" fontId="2" fillId="0" borderId="15" xfId="0" applyNumberFormat="1" applyFont="1" applyFill="1" applyBorder="1" applyAlignment="1">
      <alignment vertical="center"/>
    </xf>
    <xf numFmtId="9" fontId="21" fillId="0" borderId="0" xfId="0" applyNumberFormat="1" applyFont="1" applyFill="1" applyAlignment="1">
      <alignment vertical="center"/>
    </xf>
    <xf numFmtId="0" fontId="0" fillId="6" borderId="1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10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vertical="top"/>
    </xf>
    <xf numFmtId="9" fontId="2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9" fontId="2" fillId="0" borderId="10" xfId="1" applyNumberFormat="1" applyFont="1" applyBorder="1" applyAlignment="1">
      <alignment vertical="center"/>
    </xf>
    <xf numFmtId="9" fontId="26" fillId="0" borderId="0" xfId="0" applyNumberFormat="1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left" vertical="top"/>
    </xf>
    <xf numFmtId="0" fontId="13" fillId="2" borderId="0" xfId="0" applyFont="1" applyFill="1" applyBorder="1" applyAlignment="1">
      <alignment horizontal="left" vertical="top"/>
    </xf>
    <xf numFmtId="10" fontId="10" fillId="0" borderId="4" xfId="1" applyNumberFormat="1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1" fontId="27" fillId="0" borderId="10" xfId="0" applyNumberFormat="1" applyFont="1" applyBorder="1" applyAlignment="1">
      <alignment vertical="center"/>
    </xf>
    <xf numFmtId="3" fontId="27" fillId="0" borderId="5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7" fillId="0" borderId="14" xfId="0" applyNumberFormat="1" applyFont="1" applyBorder="1" applyAlignment="1">
      <alignment vertical="center"/>
    </xf>
    <xf numFmtId="3" fontId="30" fillId="3" borderId="0" xfId="0" applyNumberFormat="1" applyFont="1" applyFill="1" applyBorder="1" applyAlignment="1">
      <alignment vertical="center"/>
    </xf>
    <xf numFmtId="3" fontId="3" fillId="6" borderId="10" xfId="0" applyNumberFormat="1" applyFont="1" applyFill="1" applyBorder="1" applyAlignment="1">
      <alignment vertical="top"/>
    </xf>
    <xf numFmtId="3" fontId="3" fillId="6" borderId="9" xfId="0" applyNumberFormat="1" applyFont="1" applyFill="1" applyBorder="1" applyAlignment="1">
      <alignment vertical="top"/>
    </xf>
    <xf numFmtId="3" fontId="27" fillId="6" borderId="10" xfId="0" applyNumberFormat="1" applyFont="1" applyFill="1" applyBorder="1" applyAlignment="1">
      <alignment vertical="center"/>
    </xf>
    <xf numFmtId="3" fontId="3" fillId="0" borderId="5" xfId="0" applyNumberFormat="1" applyFont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3" borderId="7" xfId="0" applyNumberFormat="1" applyFont="1" applyFill="1" applyBorder="1" applyAlignment="1">
      <alignment vertical="top"/>
    </xf>
    <xf numFmtId="3" fontId="3" fillId="3" borderId="5" xfId="0" applyNumberFormat="1" applyFont="1" applyFill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0" borderId="12" xfId="0" applyNumberFormat="1" applyFont="1" applyBorder="1" applyAlignment="1">
      <alignment vertical="top"/>
    </xf>
    <xf numFmtId="3" fontId="3" fillId="3" borderId="15" xfId="0" applyNumberFormat="1" applyFont="1" applyFill="1" applyBorder="1" applyAlignment="1">
      <alignment vertical="top"/>
    </xf>
    <xf numFmtId="3" fontId="2" fillId="0" borderId="5" xfId="0" applyNumberFormat="1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vertical="center"/>
    </xf>
    <xf numFmtId="3" fontId="3" fillId="3" borderId="15" xfId="0" applyNumberFormat="1" applyFont="1" applyFill="1" applyBorder="1" applyAlignment="1">
      <alignment vertical="center"/>
    </xf>
    <xf numFmtId="3" fontId="3" fillId="0" borderId="15" xfId="0" applyNumberFormat="1" applyFont="1" applyFill="1" applyBorder="1" applyAlignment="1">
      <alignment vertical="center"/>
    </xf>
    <xf numFmtId="3" fontId="27" fillId="0" borderId="7" xfId="0" applyNumberFormat="1" applyFont="1" applyBorder="1" applyAlignment="1">
      <alignment vertical="center"/>
    </xf>
    <xf numFmtId="3" fontId="27" fillId="0" borderId="10" xfId="0" applyNumberFormat="1" applyFont="1" applyBorder="1" applyAlignment="1">
      <alignment vertical="center"/>
    </xf>
    <xf numFmtId="3" fontId="3" fillId="3" borderId="7" xfId="0" applyNumberFormat="1" applyFont="1" applyFill="1" applyBorder="1" applyAlignment="1">
      <alignment vertical="center"/>
    </xf>
    <xf numFmtId="3" fontId="18" fillId="3" borderId="7" xfId="0" applyNumberFormat="1" applyFont="1" applyFill="1" applyBorder="1" applyAlignment="1">
      <alignment vertical="center"/>
    </xf>
    <xf numFmtId="3" fontId="16" fillId="3" borderId="5" xfId="0" applyNumberFormat="1" applyFont="1" applyFill="1" applyBorder="1" applyAlignment="1">
      <alignment vertical="center"/>
    </xf>
    <xf numFmtId="3" fontId="31" fillId="0" borderId="10" xfId="0" applyNumberFormat="1" applyFont="1" applyBorder="1" applyAlignment="1">
      <alignment horizontal="center" vertical="center"/>
    </xf>
    <xf numFmtId="3" fontId="27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/>
    </xf>
    <xf numFmtId="10" fontId="2" fillId="3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5" borderId="7" xfId="0" applyFont="1" applyFill="1" applyBorder="1" applyAlignment="1">
      <alignment horizontal="left" vertical="center" indent="1"/>
    </xf>
    <xf numFmtId="1" fontId="27" fillId="0" borderId="7" xfId="0" applyNumberFormat="1" applyFont="1" applyBorder="1" applyAlignment="1">
      <alignment vertical="center"/>
    </xf>
    <xf numFmtId="0" fontId="3" fillId="5" borderId="15" xfId="0" applyFont="1" applyFill="1" applyBorder="1" applyAlignment="1">
      <alignment horizontal="left" vertical="center" indent="1"/>
    </xf>
    <xf numFmtId="1" fontId="2" fillId="0" borderId="15" xfId="0" applyNumberFormat="1" applyFont="1" applyBorder="1" applyAlignment="1">
      <alignment vertical="center"/>
    </xf>
    <xf numFmtId="10" fontId="2" fillId="3" borderId="15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right" vertical="center"/>
    </xf>
    <xf numFmtId="9" fontId="3" fillId="0" borderId="7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9" fontId="3" fillId="0" borderId="15" xfId="0" applyNumberFormat="1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2" fillId="5" borderId="10" xfId="0" applyNumberFormat="1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left" vertical="top"/>
    </xf>
    <xf numFmtId="0" fontId="4" fillId="6" borderId="16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4" fillId="6" borderId="8" xfId="0" applyFont="1" applyFill="1" applyBorder="1" applyAlignment="1">
      <alignment vertical="center"/>
    </xf>
    <xf numFmtId="0" fontId="4" fillId="6" borderId="16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5" borderId="10" xfId="0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top"/>
    </xf>
    <xf numFmtId="3" fontId="3" fillId="0" borderId="15" xfId="0" applyNumberFormat="1" applyFont="1" applyFill="1" applyBorder="1" applyAlignment="1">
      <alignment vertical="top"/>
    </xf>
    <xf numFmtId="3" fontId="4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top"/>
    </xf>
    <xf numFmtId="0" fontId="3" fillId="0" borderId="10" xfId="0" applyFont="1" applyFill="1" applyBorder="1" applyAlignment="1">
      <alignment vertical="center"/>
    </xf>
    <xf numFmtId="1" fontId="3" fillId="0" borderId="10" xfId="0" applyNumberFormat="1" applyFont="1" applyFill="1" applyBorder="1" applyAlignment="1">
      <alignment vertical="center"/>
    </xf>
    <xf numFmtId="9" fontId="2" fillId="0" borderId="10" xfId="0" applyNumberFormat="1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9" fontId="2" fillId="0" borderId="5" xfId="1" applyFont="1" applyBorder="1" applyAlignment="1">
      <alignment vertical="center"/>
    </xf>
    <xf numFmtId="10" fontId="26" fillId="0" borderId="0" xfId="0" applyNumberFormat="1" applyFont="1" applyAlignment="1">
      <alignment vertical="center"/>
    </xf>
    <xf numFmtId="164" fontId="10" fillId="2" borderId="4" xfId="0" applyNumberFormat="1" applyFont="1" applyFill="1" applyBorder="1" applyAlignment="1">
      <alignment vertical="center"/>
    </xf>
    <xf numFmtId="10" fontId="10" fillId="2" borderId="4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2" xfId="0" applyNumberFormat="1" applyFont="1" applyFill="1" applyBorder="1" applyAlignment="1">
      <alignment horizontal="center" vertical="center"/>
    </xf>
    <xf numFmtId="164" fontId="10" fillId="2" borderId="13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right" vertical="center" wrapText="1" indent="1"/>
    </xf>
    <xf numFmtId="0" fontId="7" fillId="2" borderId="4" xfId="0" applyFont="1" applyFill="1" applyBorder="1" applyAlignment="1">
      <alignment horizontal="right" vertical="center" wrapText="1" indent="1"/>
    </xf>
    <xf numFmtId="0" fontId="7" fillId="2" borderId="18" xfId="0" applyFont="1" applyFill="1" applyBorder="1" applyAlignment="1">
      <alignment horizontal="right" vertical="center" wrapText="1" indent="1"/>
    </xf>
    <xf numFmtId="0" fontId="32" fillId="2" borderId="11" xfId="0" applyFont="1" applyFill="1" applyBorder="1" applyAlignment="1">
      <alignment horizontal="left" vertical="center" wrapText="1" indent="1"/>
    </xf>
    <xf numFmtId="0" fontId="32" fillId="2" borderId="0" xfId="0" applyFont="1" applyFill="1" applyBorder="1" applyAlignment="1">
      <alignment horizontal="left" vertical="center" wrapText="1" indent="1"/>
    </xf>
    <xf numFmtId="0" fontId="9" fillId="2" borderId="19" xfId="0" applyFont="1" applyFill="1" applyBorder="1" applyAlignment="1">
      <alignment horizontal="right" vertical="center" indent="1"/>
    </xf>
    <xf numFmtId="0" fontId="9" fillId="2" borderId="2" xfId="0" applyFont="1" applyFill="1" applyBorder="1" applyAlignment="1">
      <alignment horizontal="right" vertical="center" indent="1"/>
    </xf>
    <xf numFmtId="0" fontId="9" fillId="2" borderId="20" xfId="0" applyFont="1" applyFill="1" applyBorder="1" applyAlignment="1">
      <alignment horizontal="right" vertical="center" indent="1"/>
    </xf>
    <xf numFmtId="0" fontId="8" fillId="2" borderId="1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/>
    </xf>
    <xf numFmtId="10" fontId="10" fillId="2" borderId="4" xfId="0" applyNumberFormat="1" applyFont="1" applyFill="1" applyBorder="1" applyAlignment="1">
      <alignment horizontal="center" vertical="center"/>
    </xf>
    <xf numFmtId="0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vertical="center"/>
    </xf>
    <xf numFmtId="165" fontId="10" fillId="2" borderId="4" xfId="1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16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3" fillId="6" borderId="6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textRotation="50"/>
    </xf>
    <xf numFmtId="0" fontId="2" fillId="6" borderId="3" xfId="0" applyFont="1" applyFill="1" applyBorder="1" applyAlignment="1">
      <alignment horizontal="center" vertical="center" textRotation="50"/>
    </xf>
    <xf numFmtId="0" fontId="2" fillId="6" borderId="13" xfId="0" applyFont="1" applyFill="1" applyBorder="1" applyAlignment="1">
      <alignment horizontal="center" vertical="center" textRotation="50"/>
    </xf>
    <xf numFmtId="0" fontId="2" fillId="6" borderId="12" xfId="0" applyFont="1" applyFill="1" applyBorder="1" applyAlignment="1">
      <alignment horizontal="center" vertical="center" textRotation="50"/>
    </xf>
    <xf numFmtId="0" fontId="2" fillId="6" borderId="7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0" fillId="6" borderId="0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8" fillId="6" borderId="8" xfId="0" applyFont="1" applyFill="1" applyBorder="1" applyAlignment="1">
      <alignment horizontal="left" vertical="center" wrapText="1"/>
    </xf>
    <xf numFmtId="0" fontId="28" fillId="6" borderId="16" xfId="0" applyFont="1" applyFill="1" applyBorder="1" applyAlignment="1">
      <alignment horizontal="left" vertical="center" wrapText="1"/>
    </xf>
    <xf numFmtId="0" fontId="28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27" fillId="6" borderId="7" xfId="0" applyFont="1" applyFill="1" applyBorder="1" applyAlignment="1">
      <alignment horizontal="center" vertical="center" textRotation="90" wrapText="1"/>
    </xf>
    <xf numFmtId="0" fontId="27" fillId="6" borderId="15" xfId="0" applyFont="1" applyFill="1" applyBorder="1" applyAlignment="1">
      <alignment horizontal="center" vertical="center" textRotation="90" wrapText="1"/>
    </xf>
    <xf numFmtId="0" fontId="27" fillId="6" borderId="3" xfId="0" applyFont="1" applyFill="1" applyBorder="1" applyAlignment="1">
      <alignment horizontal="center" vertical="center" textRotation="90" wrapText="1"/>
    </xf>
    <xf numFmtId="0" fontId="27" fillId="6" borderId="12" xfId="0" applyFont="1" applyFill="1" applyBorder="1" applyAlignment="1">
      <alignment horizontal="center" vertical="center" textRotation="90" wrapText="1"/>
    </xf>
    <xf numFmtId="0" fontId="27" fillId="6" borderId="7" xfId="0" applyFont="1" applyFill="1" applyBorder="1" applyAlignment="1">
      <alignment horizontal="center" vertical="center" textRotation="90"/>
    </xf>
    <xf numFmtId="0" fontId="27" fillId="6" borderId="5" xfId="0" applyFont="1" applyFill="1" applyBorder="1" applyAlignment="1">
      <alignment horizontal="center" vertical="center" textRotation="90"/>
    </xf>
    <xf numFmtId="0" fontId="4" fillId="6" borderId="8" xfId="0" applyFont="1" applyFill="1" applyBorder="1" applyAlignment="1">
      <alignment vertical="center" wrapText="1"/>
    </xf>
    <xf numFmtId="0" fontId="4" fillId="6" borderId="16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 textRotation="43"/>
    </xf>
    <xf numFmtId="0" fontId="2" fillId="6" borderId="5" xfId="0" applyFont="1" applyFill="1" applyBorder="1" applyAlignment="1">
      <alignment horizontal="center" vertical="center" textRotation="43"/>
    </xf>
    <xf numFmtId="0" fontId="2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6" borderId="16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23" fillId="6" borderId="1" xfId="0" applyFont="1" applyFill="1" applyBorder="1" applyAlignment="1">
      <alignment horizontal="left" vertical="top" wrapText="1"/>
    </xf>
    <xf numFmtId="0" fontId="23" fillId="6" borderId="2" xfId="0" applyFont="1" applyFill="1" applyBorder="1" applyAlignment="1">
      <alignment horizontal="left" vertical="top" wrapText="1"/>
    </xf>
    <xf numFmtId="0" fontId="23" fillId="6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9" fillId="6" borderId="1" xfId="0" applyFont="1" applyFill="1" applyBorder="1" applyAlignment="1">
      <alignment horizontal="left" vertical="center" wrapText="1"/>
    </xf>
    <xf numFmtId="0" fontId="29" fillId="6" borderId="2" xfId="0" applyFont="1" applyFill="1" applyBorder="1" applyAlignment="1">
      <alignment horizontal="left" vertical="center" wrapText="1"/>
    </xf>
    <xf numFmtId="0" fontId="29" fillId="6" borderId="3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6" borderId="4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textRotation="90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2" fillId="6" borderId="15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vertical="center"/>
    </xf>
    <xf numFmtId="0" fontId="4" fillId="6" borderId="16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19" fillId="6" borderId="16" xfId="0" applyFont="1" applyFill="1" applyBorder="1" applyAlignment="1">
      <alignment vertical="center"/>
    </xf>
    <xf numFmtId="0" fontId="19" fillId="6" borderId="9" xfId="0" applyFont="1" applyFill="1" applyBorder="1" applyAlignment="1">
      <alignment vertical="center"/>
    </xf>
    <xf numFmtId="49" fontId="15" fillId="6" borderId="6" xfId="0" applyNumberFormat="1" applyFont="1" applyFill="1" applyBorder="1" applyAlignment="1">
      <alignment horizontal="left" vertical="center" wrapText="1"/>
    </xf>
    <xf numFmtId="49" fontId="15" fillId="6" borderId="0" xfId="0" applyNumberFormat="1" applyFont="1" applyFill="1" applyBorder="1" applyAlignment="1">
      <alignment horizontal="left" vertical="center" wrapText="1"/>
    </xf>
    <xf numFmtId="49" fontId="15" fillId="6" borderId="14" xfId="0" applyNumberFormat="1" applyFont="1" applyFill="1" applyBorder="1" applyAlignment="1">
      <alignment horizontal="left" vertical="center" wrapText="1"/>
    </xf>
    <xf numFmtId="49" fontId="15" fillId="6" borderId="13" xfId="0" applyNumberFormat="1" applyFont="1" applyFill="1" applyBorder="1" applyAlignment="1">
      <alignment horizontal="left" vertical="center" wrapText="1"/>
    </xf>
    <xf numFmtId="49" fontId="15" fillId="6" borderId="4" xfId="0" applyNumberFormat="1" applyFont="1" applyFill="1" applyBorder="1" applyAlignment="1">
      <alignment horizontal="left" vertical="center" wrapText="1"/>
    </xf>
    <xf numFmtId="49" fontId="15" fillId="6" borderId="12" xfId="0" applyNumberFormat="1" applyFont="1" applyFill="1" applyBorder="1" applyAlignment="1">
      <alignment horizontal="left" vertical="center" wrapText="1"/>
    </xf>
    <xf numFmtId="49" fontId="15" fillId="6" borderId="8" xfId="0" applyNumberFormat="1" applyFont="1" applyFill="1" applyBorder="1" applyAlignment="1">
      <alignment horizontal="left" vertical="center" wrapText="1"/>
    </xf>
    <xf numFmtId="49" fontId="15" fillId="6" borderId="16" xfId="0" applyNumberFormat="1" applyFont="1" applyFill="1" applyBorder="1" applyAlignment="1">
      <alignment horizontal="left" vertical="center" wrapText="1"/>
    </xf>
    <xf numFmtId="49" fontId="15" fillId="6" borderId="9" xfId="0" applyNumberFormat="1" applyFont="1" applyFill="1" applyBorder="1" applyAlignment="1">
      <alignment horizontal="left" vertical="center" wrapText="1"/>
    </xf>
    <xf numFmtId="0" fontId="23" fillId="6" borderId="6" xfId="0" applyFont="1" applyFill="1" applyBorder="1" applyAlignment="1">
      <alignment horizontal="left" vertical="top" wrapText="1"/>
    </xf>
    <xf numFmtId="0" fontId="23" fillId="6" borderId="0" xfId="0" applyFont="1" applyFill="1" applyBorder="1" applyAlignment="1">
      <alignment horizontal="left" vertical="top" wrapText="1"/>
    </xf>
    <xf numFmtId="0" fontId="23" fillId="6" borderId="14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top" wrapText="1"/>
    </xf>
    <xf numFmtId="0" fontId="23" fillId="6" borderId="4" xfId="0" applyFont="1" applyFill="1" applyBorder="1" applyAlignment="1">
      <alignment horizontal="left" vertical="top" wrapText="1"/>
    </xf>
    <xf numFmtId="0" fontId="23" fillId="6" borderId="12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/>
    </xf>
    <xf numFmtId="0" fontId="4" fillId="6" borderId="16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25" fillId="6" borderId="8" xfId="0" applyFont="1" applyFill="1" applyBorder="1" applyAlignment="1">
      <alignment vertical="top" wrapText="1"/>
    </xf>
    <xf numFmtId="0" fontId="25" fillId="6" borderId="16" xfId="0" applyFont="1" applyFill="1" applyBorder="1" applyAlignment="1">
      <alignment vertical="top" wrapText="1"/>
    </xf>
    <xf numFmtId="0" fontId="25" fillId="6" borderId="9" xfId="0" applyFont="1" applyFill="1" applyBorder="1" applyAlignment="1">
      <alignment vertical="top" wrapText="1"/>
    </xf>
    <xf numFmtId="0" fontId="25" fillId="6" borderId="8" xfId="0" applyFont="1" applyFill="1" applyBorder="1" applyAlignment="1">
      <alignment horizontal="left" vertical="top" wrapText="1"/>
    </xf>
    <xf numFmtId="0" fontId="25" fillId="6" borderId="16" xfId="0" applyFont="1" applyFill="1" applyBorder="1" applyAlignment="1">
      <alignment horizontal="left" vertical="top" wrapText="1"/>
    </xf>
    <xf numFmtId="0" fontId="25" fillId="6" borderId="9" xfId="0" applyFont="1" applyFill="1" applyBorder="1" applyAlignment="1">
      <alignment horizontal="left" vertical="top" wrapText="1"/>
    </xf>
    <xf numFmtId="0" fontId="25" fillId="6" borderId="8" xfId="0" applyFont="1" applyFill="1" applyBorder="1" applyAlignment="1">
      <alignment vertical="center" wrapText="1"/>
    </xf>
    <xf numFmtId="0" fontId="25" fillId="6" borderId="16" xfId="0" applyFont="1" applyFill="1" applyBorder="1" applyAlignment="1">
      <alignment vertical="center" wrapText="1"/>
    </xf>
    <xf numFmtId="0" fontId="25" fillId="6" borderId="9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5" fillId="5" borderId="8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left" vertical="center"/>
    </xf>
    <xf numFmtId="0" fontId="5" fillId="7" borderId="8" xfId="0" applyFont="1" applyFill="1" applyBorder="1"/>
    <xf numFmtId="0" fontId="5" fillId="7" borderId="16" xfId="0" applyFont="1" applyFill="1" applyBorder="1"/>
    <xf numFmtId="0" fontId="5" fillId="7" borderId="9" xfId="0" applyFont="1" applyFill="1" applyBorder="1"/>
    <xf numFmtId="10" fontId="3" fillId="0" borderId="10" xfId="0" applyNumberFormat="1" applyFont="1" applyFill="1" applyBorder="1" applyAlignment="1">
      <alignment vertical="center"/>
    </xf>
    <xf numFmtId="0" fontId="0" fillId="0" borderId="8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10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vertical="center"/>
    </xf>
    <xf numFmtId="0" fontId="0" fillId="0" borderId="10" xfId="0" applyBorder="1" applyAlignment="1">
      <alignment horizontal="left"/>
    </xf>
    <xf numFmtId="0" fontId="0" fillId="8" borderId="10" xfId="0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Gambetta!$B$42:$C$42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Gambetta!$A$43:$A$48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Gambetta!$B$43:$B$48</c:f>
              <c:numCache>
                <c:formatCode>#,##0</c:formatCode>
                <c:ptCount val="6"/>
                <c:pt idx="0">
                  <c:v>561.53485000000001</c:v>
                </c:pt>
                <c:pt idx="1">
                  <c:v>1441.690071</c:v>
                </c:pt>
                <c:pt idx="2">
                  <c:v>985.82548600000007</c:v>
                </c:pt>
                <c:pt idx="3">
                  <c:v>714.75535500000001</c:v>
                </c:pt>
                <c:pt idx="4">
                  <c:v>377.42239400000005</c:v>
                </c:pt>
                <c:pt idx="5">
                  <c:v>185.81193300000001</c:v>
                </c:pt>
              </c:numCache>
            </c:numRef>
          </c:val>
        </c:ser>
        <c:ser>
          <c:idx val="2"/>
          <c:order val="1"/>
          <c:tx>
            <c:strRef>
              <c:f>Gambetta!$D$42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Gambetta!$A$43:$A$48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Gambetta!$D$43:$D$48</c:f>
              <c:numCache>
                <c:formatCode>#,##0</c:formatCode>
                <c:ptCount val="6"/>
                <c:pt idx="0">
                  <c:v>505.66072599999995</c:v>
                </c:pt>
                <c:pt idx="1">
                  <c:v>1531.0007049999999</c:v>
                </c:pt>
                <c:pt idx="2">
                  <c:v>884.10340300000007</c:v>
                </c:pt>
                <c:pt idx="3">
                  <c:v>661.59992499999998</c:v>
                </c:pt>
                <c:pt idx="4">
                  <c:v>461.33035499999994</c:v>
                </c:pt>
                <c:pt idx="5">
                  <c:v>401.356292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Gambetta!$G$43:$G$48</c:f>
              <c:numCache>
                <c:formatCode>0.00%</c:formatCode>
                <c:ptCount val="6"/>
                <c:pt idx="0">
                  <c:v>0.12249591003635345</c:v>
                </c:pt>
                <c:pt idx="1">
                  <c:v>0.34121436599995209</c:v>
                </c:pt>
                <c:pt idx="2">
                  <c:v>0.21463604808020903</c:v>
                </c:pt>
                <c:pt idx="3">
                  <c:v>0.1579821884090532</c:v>
                </c:pt>
                <c:pt idx="4">
                  <c:v>9.6274556974220563E-2</c:v>
                </c:pt>
                <c:pt idx="5">
                  <c:v>6.7396930500211644E-2</c:v>
                </c:pt>
              </c:numCache>
            </c:numRef>
          </c:val>
        </c:ser>
        <c:dLbls>
          <c:showVal val="1"/>
        </c:dLbls>
        <c:gapWidth val="55"/>
        <c:overlap val="100"/>
        <c:axId val="95546368"/>
        <c:axId val="107746048"/>
      </c:barChart>
      <c:catAx>
        <c:axId val="9554636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7746048"/>
        <c:crosses val="autoZero"/>
        <c:auto val="1"/>
        <c:lblAlgn val="ctr"/>
        <c:lblOffset val="100"/>
      </c:catAx>
      <c:valAx>
        <c:axId val="107746048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9554636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t" anchorCtr="1"/>
          <a:lstStyle/>
          <a:p>
            <a:pPr>
              <a:defRPr sz="1300"/>
            </a:pPr>
            <a:r>
              <a:rPr lang="fr-FR" sz="1300"/>
              <a:t>Population par sexe et niveau de diplôme</a:t>
            </a:r>
          </a:p>
        </c:rich>
      </c:tx>
      <c:layout>
        <c:manualLayout>
          <c:xMode val="edge"/>
          <c:yMode val="edge"/>
          <c:x val="1.5239790231700507E-2"/>
          <c:y val="0"/>
        </c:manualLayout>
      </c:layout>
    </c:title>
    <c:plotArea>
      <c:layout/>
      <c:barChart>
        <c:barDir val="col"/>
        <c:grouping val="stacked"/>
        <c:ser>
          <c:idx val="0"/>
          <c:order val="0"/>
          <c:tx>
            <c:strRef>
              <c:f>Gambetta!$B$113:$B$114</c:f>
              <c:strCache>
                <c:ptCount val="1"/>
                <c:pt idx="0">
                  <c:v>Hommes</c:v>
                </c:pt>
              </c:strCache>
            </c:strRef>
          </c:tx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Gambetta!$A$116:$A$122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Gambetta!$B$116:$B$122</c:f>
              <c:numCache>
                <c:formatCode>#,##0</c:formatCode>
                <c:ptCount val="7"/>
                <c:pt idx="0">
                  <c:v>86.338528999999994</c:v>
                </c:pt>
                <c:pt idx="1">
                  <c:v>459.72735299999999</c:v>
                </c:pt>
                <c:pt idx="2">
                  <c:v>130.647942</c:v>
                </c:pt>
                <c:pt idx="3">
                  <c:v>360.12535500000001</c:v>
                </c:pt>
                <c:pt idx="4">
                  <c:v>561.93577900000003</c:v>
                </c:pt>
                <c:pt idx="5">
                  <c:v>413.992142</c:v>
                </c:pt>
                <c:pt idx="6">
                  <c:v>824.31464600000004</c:v>
                </c:pt>
              </c:numCache>
            </c:numRef>
          </c:val>
        </c:ser>
        <c:ser>
          <c:idx val="1"/>
          <c:order val="1"/>
          <c:tx>
            <c:strRef>
              <c:f>Gambetta!$C$113:$C$114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Gambetta!$A$116:$A$122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Gambetta!$C$116:$C$122</c:f>
              <c:numCache>
                <c:formatCode>#,##0</c:formatCode>
                <c:ptCount val="7"/>
                <c:pt idx="0">
                  <c:v>144.17362400000002</c:v>
                </c:pt>
                <c:pt idx="1">
                  <c:v>317.75524200000001</c:v>
                </c:pt>
                <c:pt idx="2">
                  <c:v>214.10467599999998</c:v>
                </c:pt>
                <c:pt idx="3">
                  <c:v>256.87973499999998</c:v>
                </c:pt>
                <c:pt idx="4">
                  <c:v>618.10759699999994</c:v>
                </c:pt>
                <c:pt idx="5">
                  <c:v>502.95087999999998</c:v>
                </c:pt>
                <c:pt idx="6">
                  <c:v>867.95878599999992</c:v>
                </c:pt>
              </c:numCache>
            </c:numRef>
          </c:val>
        </c:ser>
        <c:dLbls>
          <c:showVal val="1"/>
        </c:dLbls>
        <c:gapWidth val="95"/>
        <c:overlap val="100"/>
        <c:axId val="110978176"/>
        <c:axId val="110979712"/>
      </c:barChart>
      <c:catAx>
        <c:axId val="11097817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0979712"/>
        <c:crosses val="autoZero"/>
        <c:auto val="1"/>
        <c:lblAlgn val="ctr"/>
        <c:lblOffset val="100"/>
      </c:catAx>
      <c:valAx>
        <c:axId val="110979712"/>
        <c:scaling>
          <c:orientation val="minMax"/>
        </c:scaling>
        <c:delete val="1"/>
        <c:axPos val="l"/>
        <c:numFmt formatCode="#,##0" sourceLinked="1"/>
        <c:majorTickMark val="none"/>
        <c:tickLblPos val="none"/>
        <c:crossAx val="110978176"/>
        <c:crosses val="autoZero"/>
        <c:crossBetween val="between"/>
      </c:valAx>
    </c:plotArea>
    <c:legend>
      <c:legendPos val="t"/>
    </c:legend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Gambetta!$E$234:$E$235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Gambetta!$K$234:$K$235</c:f>
              <c:numCache>
                <c:formatCode>#,##0</c:formatCode>
                <c:ptCount val="2"/>
                <c:pt idx="0">
                  <c:v>1440.87826</c:v>
                </c:pt>
                <c:pt idx="1">
                  <c:v>3416.7521219999999</c:v>
                </c:pt>
              </c:numCache>
            </c:numRef>
          </c:val>
        </c:ser>
        <c:ser>
          <c:idx val="1"/>
          <c:order val="1"/>
          <c:tx>
            <c:strRef>
              <c:f>Gambetta!$E$236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Gambetta!$L$236</c:f>
              <c:numCache>
                <c:formatCode>0%</c:formatCode>
                <c:ptCount val="1"/>
                <c:pt idx="0">
                  <c:v>1.5148776504832066E-2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Gambetta!$A$240:$A$244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Gambetta!$C$240:$C$244</c:f>
              <c:numCache>
                <c:formatCode>0%</c:formatCode>
                <c:ptCount val="5"/>
                <c:pt idx="0">
                  <c:v>0.21215450184739976</c:v>
                </c:pt>
                <c:pt idx="1">
                  <c:v>0.29825411493649479</c:v>
                </c:pt>
                <c:pt idx="2">
                  <c:v>0.23142764016228662</c:v>
                </c:pt>
                <c:pt idx="3">
                  <c:v>0.15024786746698054</c:v>
                </c:pt>
                <c:pt idx="4">
                  <c:v>0.10791587558683842</c:v>
                </c:pt>
              </c:numCache>
            </c:numRef>
          </c:val>
        </c:ser>
        <c:dLbls/>
        <c:gapWidth val="50"/>
        <c:axId val="111183744"/>
        <c:axId val="111185280"/>
      </c:barChart>
      <c:catAx>
        <c:axId val="11118374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1185280"/>
        <c:crosses val="autoZero"/>
        <c:auto val="1"/>
        <c:lblAlgn val="ctr"/>
        <c:lblOffset val="100"/>
      </c:catAx>
      <c:valAx>
        <c:axId val="111185280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118374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Gambetta!$H$286:$L$288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Gambetta!$N$286:$N$288</c:f>
              <c:numCache>
                <c:formatCode>0.00%</c:formatCode>
                <c:ptCount val="3"/>
                <c:pt idx="0">
                  <c:v>0.33190751312785399</c:v>
                </c:pt>
                <c:pt idx="1">
                  <c:v>0.32100901526826486</c:v>
                </c:pt>
                <c:pt idx="2">
                  <c:v>6.3134115154109591E-2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Gambetta!$A$168:$B$173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Gambetta!$C$168:$C$173</c:f>
              <c:numCache>
                <c:formatCode>#,##0</c:formatCode>
                <c:ptCount val="6"/>
                <c:pt idx="0">
                  <c:v>98</c:v>
                </c:pt>
                <c:pt idx="1">
                  <c:v>122</c:v>
                </c:pt>
                <c:pt idx="2">
                  <c:v>649</c:v>
                </c:pt>
                <c:pt idx="3">
                  <c:v>427</c:v>
                </c:pt>
                <c:pt idx="4">
                  <c:v>99</c:v>
                </c:pt>
                <c:pt idx="5">
                  <c:v>76</c:v>
                </c:pt>
              </c:numCache>
            </c:numRef>
          </c:val>
        </c:ser>
        <c:dLbls/>
        <c:gapWidth val="50"/>
        <c:axId val="111339776"/>
        <c:axId val="111083520"/>
      </c:barChart>
      <c:catAx>
        <c:axId val="111339776"/>
        <c:scaling>
          <c:orientation val="minMax"/>
        </c:scaling>
        <c:axPos val="b"/>
        <c:majorGridlines/>
        <c:tickLblPos val="nextTo"/>
        <c:crossAx val="111083520"/>
        <c:crosses val="autoZero"/>
        <c:auto val="1"/>
        <c:lblAlgn val="ctr"/>
        <c:lblOffset val="100"/>
      </c:catAx>
      <c:valAx>
        <c:axId val="111083520"/>
        <c:scaling>
          <c:orientation val="minMax"/>
        </c:scaling>
        <c:axPos val="l"/>
        <c:majorGridlines/>
        <c:numFmt formatCode="#,##0" sourceLinked="1"/>
        <c:tickLblPos val="nextTo"/>
        <c:crossAx val="111339776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Gambetta!$A$179:$A$183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Gambetta!$C$179:$C$183</c:f>
              <c:numCache>
                <c:formatCode>#,##0</c:formatCode>
                <c:ptCount val="5"/>
                <c:pt idx="0">
                  <c:v>139</c:v>
                </c:pt>
                <c:pt idx="1">
                  <c:v>96</c:v>
                </c:pt>
                <c:pt idx="2">
                  <c:v>374</c:v>
                </c:pt>
                <c:pt idx="3">
                  <c:v>322</c:v>
                </c:pt>
                <c:pt idx="4">
                  <c:v>533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Gambetta!$A$186:$A$190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Gambetta!$D$186:$D$190</c:f>
              <c:numCache>
                <c:formatCode>#,##0</c:formatCode>
                <c:ptCount val="5"/>
                <c:pt idx="0">
                  <c:v>110</c:v>
                </c:pt>
                <c:pt idx="1">
                  <c:v>150</c:v>
                </c:pt>
                <c:pt idx="2">
                  <c:v>273</c:v>
                </c:pt>
                <c:pt idx="3">
                  <c:v>659</c:v>
                </c:pt>
                <c:pt idx="4">
                  <c:v>269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Gambetta!$L$236:$M$236</c:f>
              <c:numCache>
                <c:formatCode>0%</c:formatCode>
                <c:ptCount val="2"/>
                <c:pt idx="0">
                  <c:v>1.5148776504832066E-2</c:v>
                </c:pt>
                <c:pt idx="1">
                  <c:v>0.98485122349516796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Gambetta!$A$216:$A$220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Gambetta!$B$216:$B$220</c:f>
              <c:numCache>
                <c:formatCode>#,##0</c:formatCode>
                <c:ptCount val="5"/>
                <c:pt idx="0">
                  <c:v>137</c:v>
                </c:pt>
                <c:pt idx="1">
                  <c:v>125</c:v>
                </c:pt>
                <c:pt idx="2">
                  <c:v>138</c:v>
                </c:pt>
                <c:pt idx="3">
                  <c:v>152</c:v>
                </c:pt>
                <c:pt idx="4">
                  <c:v>135</c:v>
                </c:pt>
              </c:numCache>
            </c:numRef>
          </c:val>
        </c:ser>
        <c:dLbls/>
        <c:marker val="1"/>
        <c:axId val="111368832"/>
        <c:axId val="111407488"/>
      </c:lineChart>
      <c:catAx>
        <c:axId val="11136883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1407488"/>
        <c:crosses val="autoZero"/>
        <c:auto val="1"/>
        <c:lblAlgn val="ctr"/>
        <c:lblOffset val="100"/>
      </c:catAx>
      <c:valAx>
        <c:axId val="111407488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1368832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Gambetta!$F$315:$F$317</c:f>
              <c:strCache>
                <c:ptCount val="1"/>
                <c:pt idx="0">
                  <c:v>811 387 8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Gambetta!$A$315:$E$317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Gambetta!$F$315:$F$317</c:f>
              <c:numCache>
                <c:formatCode>#,##0</c:formatCode>
                <c:ptCount val="3"/>
                <c:pt idx="0">
                  <c:v>811</c:v>
                </c:pt>
                <c:pt idx="1">
                  <c:v>387</c:v>
                </c:pt>
                <c:pt idx="2">
                  <c:v>8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Gambetta!$B$51:$C$51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Gambetta!$A$52:$A$59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Gambetta!$B$52:$B$59</c:f>
              <c:numCache>
                <c:formatCode>#,##0</c:formatCode>
                <c:ptCount val="8"/>
                <c:pt idx="0">
                  <c:v>0</c:v>
                </c:pt>
                <c:pt idx="1">
                  <c:v>206.28459100000001</c:v>
                </c:pt>
                <c:pt idx="2">
                  <c:v>686.50571500000001</c:v>
                </c:pt>
                <c:pt idx="3">
                  <c:v>550.64920600000005</c:v>
                </c:pt>
                <c:pt idx="4">
                  <c:v>365.171809</c:v>
                </c:pt>
                <c:pt idx="5">
                  <c:v>548.01846399999999</c:v>
                </c:pt>
                <c:pt idx="6">
                  <c:v>494.78152999999998</c:v>
                </c:pt>
                <c:pt idx="7">
                  <c:v>854.09392500000001</c:v>
                </c:pt>
              </c:numCache>
            </c:numRef>
          </c:val>
        </c:ser>
        <c:ser>
          <c:idx val="2"/>
          <c:order val="1"/>
          <c:tx>
            <c:strRef>
              <c:f>Gambetta!$D$51:$E$51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Gambetta!$A$52:$A$59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Gambetta!$D$52:$D$59</c:f>
              <c:numCache>
                <c:formatCode>#,##0</c:formatCode>
                <c:ptCount val="8"/>
                <c:pt idx="0">
                  <c:v>0</c:v>
                </c:pt>
                <c:pt idx="1">
                  <c:v>95.625575999999995</c:v>
                </c:pt>
                <c:pt idx="2">
                  <c:v>448.69801200000001</c:v>
                </c:pt>
                <c:pt idx="3">
                  <c:v>677.71536400000002</c:v>
                </c:pt>
                <c:pt idx="4">
                  <c:v>669.64919400000008</c:v>
                </c:pt>
                <c:pt idx="5">
                  <c:v>77.710891000000004</c:v>
                </c:pt>
                <c:pt idx="6">
                  <c:v>757.11416899999995</c:v>
                </c:pt>
                <c:pt idx="7">
                  <c:v>1212.877475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Gambetta!$A$52:$A$59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Gambetta!$G$52:$G$59</c:f>
              <c:numCache>
                <c:formatCode>0.00%</c:formatCode>
                <c:ptCount val="8"/>
                <c:pt idx="0">
                  <c:v>0</c:v>
                </c:pt>
                <c:pt idx="1">
                  <c:v>3.9491730184406264E-2</c:v>
                </c:pt>
                <c:pt idx="2">
                  <c:v>0.14849171770693098</c:v>
                </c:pt>
                <c:pt idx="3">
                  <c:v>0.16067773619072664</c:v>
                </c:pt>
                <c:pt idx="4">
                  <c:v>0.1353610322094011</c:v>
                </c:pt>
                <c:pt idx="5">
                  <c:v>8.1849296768209068E-2</c:v>
                </c:pt>
                <c:pt idx="6">
                  <c:v>0.16375575441924972</c:v>
                </c:pt>
                <c:pt idx="7">
                  <c:v>0.2703727325210763</c:v>
                </c:pt>
              </c:numCache>
            </c:numRef>
          </c:val>
        </c:ser>
        <c:dLbls>
          <c:showVal val="1"/>
        </c:dLbls>
        <c:gapWidth val="55"/>
        <c:overlap val="100"/>
        <c:axId val="107780736"/>
        <c:axId val="107790720"/>
      </c:barChart>
      <c:catAx>
        <c:axId val="10778073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7790720"/>
        <c:crosses val="autoZero"/>
        <c:auto val="1"/>
        <c:lblAlgn val="ctr"/>
        <c:lblOffset val="100"/>
      </c:catAx>
      <c:valAx>
        <c:axId val="107790720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778073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Gambetta!$D$212:$E$212</c:f>
              <c:numCache>
                <c:formatCode>0%</c:formatCode>
                <c:ptCount val="2"/>
                <c:pt idx="0">
                  <c:v>0.1424892703862661</c:v>
                </c:pt>
                <c:pt idx="1">
                  <c:v>0.85751072961373387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Gambetta!$D$149:$E$149</c:f>
              <c:numCache>
                <c:formatCode>0.00%</c:formatCode>
                <c:ptCount val="2"/>
                <c:pt idx="0" formatCode="0%">
                  <c:v>0.20743060039717023</c:v>
                </c:pt>
                <c:pt idx="1">
                  <c:v>0.79256939960282979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Gambetta!$A$251:$A$254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Gambetta!$B$251:$B$254</c:f>
              <c:numCache>
                <c:formatCode>0</c:formatCode>
                <c:ptCount val="4"/>
                <c:pt idx="0">
                  <c:v>1426.365133</c:v>
                </c:pt>
                <c:pt idx="1">
                  <c:v>1368.93724</c:v>
                </c:pt>
                <c:pt idx="2">
                  <c:v>918.03150899999991</c:v>
                </c:pt>
                <c:pt idx="3">
                  <c:v>1304.7490270000001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val>
            <c:numRef>
              <c:f>Gambetta!$D$146:$D$149</c:f>
              <c:numCache>
                <c:formatCode>0%</c:formatCode>
                <c:ptCount val="4"/>
                <c:pt idx="0">
                  <c:v>0.27898098570032287</c:v>
                </c:pt>
                <c:pt idx="1">
                  <c:v>0.20103224321846891</c:v>
                </c:pt>
                <c:pt idx="2">
                  <c:v>0.13005204707169235</c:v>
                </c:pt>
                <c:pt idx="3">
                  <c:v>0.20743060039717023</c:v>
                </c:pt>
              </c:numCache>
            </c:numRef>
          </c:val>
        </c:ser>
        <c:dLbls>
          <c:showVal val="1"/>
        </c:dLbls>
        <c:marker val="1"/>
        <c:axId val="141421568"/>
        <c:axId val="141435648"/>
      </c:lineChart>
      <c:catAx>
        <c:axId val="141421568"/>
        <c:scaling>
          <c:orientation val="minMax"/>
        </c:scaling>
        <c:axPos val="b"/>
        <c:majorGridlines/>
        <c:majorTickMark val="none"/>
        <c:tickLblPos val="nextTo"/>
        <c:crossAx val="141435648"/>
        <c:crosses val="autoZero"/>
        <c:auto val="1"/>
        <c:lblAlgn val="ctr"/>
        <c:lblOffset val="100"/>
      </c:catAx>
      <c:valAx>
        <c:axId val="14143564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41421568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Gambetta!$G$76:$G$79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Gambetta!$I$76:$I$79</c:f>
              <c:numCache>
                <c:formatCode>#,##0</c:formatCode>
                <c:ptCount val="4"/>
                <c:pt idx="0">
                  <c:v>1478.6455819999999</c:v>
                </c:pt>
                <c:pt idx="1">
                  <c:v>1426.71949</c:v>
                </c:pt>
                <c:pt idx="2">
                  <c:v>791.25927799999999</c:v>
                </c:pt>
                <c:pt idx="3">
                  <c:v>368.68306000000001</c:v>
                </c:pt>
              </c:numCache>
            </c:numRef>
          </c:val>
        </c:ser>
        <c:dLbls/>
        <c:gapWidth val="40"/>
        <c:axId val="109654784"/>
        <c:axId val="109656320"/>
      </c:barChart>
      <c:catAx>
        <c:axId val="10965478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9656320"/>
        <c:crosses val="autoZero"/>
        <c:auto val="1"/>
        <c:lblAlgn val="ctr"/>
        <c:lblOffset val="100"/>
      </c:catAx>
      <c:valAx>
        <c:axId val="109656320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965478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Gambetta!$G$70:$G$73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Gambetta!$H$70:$H$73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Gambetta!$G$70:$G$73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Gambetta!$I$70:$I$73</c:f>
              <c:numCache>
                <c:formatCode>#,##0</c:formatCode>
                <c:ptCount val="4"/>
                <c:pt idx="0">
                  <c:v>3004.0158380000003</c:v>
                </c:pt>
                <c:pt idx="1">
                  <c:v>7165.3356319999984</c:v>
                </c:pt>
                <c:pt idx="2">
                  <c:v>630.00584700000002</c:v>
                </c:pt>
                <c:pt idx="3">
                  <c:v>718.12198899999999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Gambetta!$A$77:$A$79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Gambetta!$B$77:$B$79</c:f>
              <c:numCache>
                <c:formatCode>#,##0</c:formatCode>
                <c:ptCount val="3"/>
                <c:pt idx="0">
                  <c:v>721.11375799999996</c:v>
                </c:pt>
                <c:pt idx="1">
                  <c:v>594.63419099999999</c:v>
                </c:pt>
                <c:pt idx="2">
                  <c:v>447.00751400000001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Gambetta!$A$133:$A$140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Gambetta!$C$133:$C$140</c:f>
              <c:numCache>
                <c:formatCode>0.00%</c:formatCode>
                <c:ptCount val="8"/>
                <c:pt idx="0">
                  <c:v>0.57413892694239699</c:v>
                </c:pt>
                <c:pt idx="1">
                  <c:v>0.16392990102635674</c:v>
                </c:pt>
                <c:pt idx="2">
                  <c:v>2.0075449756300268E-2</c:v>
                </c:pt>
                <c:pt idx="3">
                  <c:v>1.5761510912399808E-2</c:v>
                </c:pt>
                <c:pt idx="4">
                  <c:v>3.1515472688160441E-2</c:v>
                </c:pt>
                <c:pt idx="5">
                  <c:v>0.12458472075549278</c:v>
                </c:pt>
                <c:pt idx="6">
                  <c:v>6.5869213561906059E-2</c:v>
                </c:pt>
                <c:pt idx="7">
                  <c:v>4.124804356986948E-3</c:v>
                </c:pt>
              </c:numCache>
            </c:numRef>
          </c:val>
        </c:ser>
        <c:dLbls>
          <c:showVal val="1"/>
        </c:dLbls>
        <c:axId val="109625728"/>
        <c:axId val="109599360"/>
      </c:barChart>
      <c:valAx>
        <c:axId val="109599360"/>
        <c:scaling>
          <c:orientation val="minMax"/>
        </c:scaling>
        <c:axPos val="b"/>
        <c:majorGridlines/>
        <c:numFmt formatCode="0%" sourceLinked="0"/>
        <c:tickLblPos val="nextTo"/>
        <c:crossAx val="109625728"/>
        <c:crosses val="autoZero"/>
        <c:crossBetween val="between"/>
      </c:valAx>
      <c:catAx>
        <c:axId val="10962572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09599360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barChart>
        <c:barDir val="bar"/>
        <c:grouping val="clustered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</c:dLbls>
          <c:cat>
            <c:strRef>
              <c:f>Gambetta!$A$265:$A$270</c:f>
              <c:strCache>
                <c:ptCount val="6"/>
                <c:pt idx="0">
                  <c:v> Commune résidence </c:v>
                </c:pt>
                <c:pt idx="1">
                  <c:v> Autre commune que commune résidence </c:v>
                </c:pt>
                <c:pt idx="2">
                  <c:v> Autre commune même dépt résidence </c:v>
                </c:pt>
                <c:pt idx="3">
                  <c:v> Autre dépt même région résidence </c:v>
                </c:pt>
                <c:pt idx="4">
                  <c:v> Autre région en métropole </c:v>
                </c:pt>
                <c:pt idx="5">
                  <c:v> Autre région hors métropole </c:v>
                </c:pt>
              </c:strCache>
            </c:strRef>
          </c:cat>
          <c:val>
            <c:numRef>
              <c:f>Gambetta!$E$265:$E$270</c:f>
              <c:numCache>
                <c:formatCode>0.00%</c:formatCode>
                <c:ptCount val="6"/>
                <c:pt idx="0">
                  <c:v>0.64387674804938666</c:v>
                </c:pt>
                <c:pt idx="1">
                  <c:v>0.17806162597530667</c:v>
                </c:pt>
                <c:pt idx="2">
                  <c:v>0.13481149923259236</c:v>
                </c:pt>
                <c:pt idx="3">
                  <c:v>2.2944831247132765E-2</c:v>
                </c:pt>
                <c:pt idx="4">
                  <c:v>1.6994029435137666E-2</c:v>
                </c:pt>
                <c:pt idx="5">
                  <c:v>3.311266060443891E-3</c:v>
                </c:pt>
              </c:numCache>
            </c:numRef>
          </c:val>
        </c:ser>
        <c:dLbls/>
        <c:gapWidth val="43"/>
        <c:axId val="110862336"/>
        <c:axId val="110863872"/>
      </c:barChart>
      <c:catAx>
        <c:axId val="110862336"/>
        <c:scaling>
          <c:orientation val="minMax"/>
        </c:scaling>
        <c:axPos val="l"/>
        <c:majorGridlines/>
        <c:majorTickMark val="none"/>
        <c:tickLblPos val="nextTo"/>
        <c:crossAx val="110863872"/>
        <c:crosses val="autoZero"/>
        <c:auto val="1"/>
        <c:lblAlgn val="ctr"/>
        <c:lblOffset val="100"/>
      </c:catAx>
      <c:valAx>
        <c:axId val="110863872"/>
        <c:scaling>
          <c:orientation val="minMax"/>
        </c:scaling>
        <c:axPos val="b"/>
        <c:majorGridlines/>
        <c:numFmt formatCode="0%" sourceLinked="0"/>
        <c:majorTickMark val="none"/>
        <c:tickLblPos val="nextTo"/>
        <c:crossAx val="11086233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Gambetta!$H$279:$H$283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Gambetta!$N$279:$N$283</c:f>
              <c:numCache>
                <c:formatCode>0.00%</c:formatCode>
                <c:ptCount val="5"/>
                <c:pt idx="0">
                  <c:v>4.1236267799350676E-2</c:v>
                </c:pt>
                <c:pt idx="1">
                  <c:v>0.28153085968159841</c:v>
                </c:pt>
                <c:pt idx="2">
                  <c:v>0.11031941416452964</c:v>
                </c:pt>
                <c:pt idx="3">
                  <c:v>0.35185005158175503</c:v>
                </c:pt>
                <c:pt idx="4">
                  <c:v>0.21506340677276625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Gambetta!$A$100:$A$106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Gambetta!$F$100:$F$106</c:f>
              <c:numCache>
                <c:formatCode>0.0%</c:formatCode>
                <c:ptCount val="7"/>
                <c:pt idx="0">
                  <c:v>0.45391705069124422</c:v>
                </c:pt>
                <c:pt idx="1">
                  <c:v>0.73741794310722097</c:v>
                </c:pt>
                <c:pt idx="2">
                  <c:v>0.6732394366197183</c:v>
                </c:pt>
                <c:pt idx="3">
                  <c:v>0.87725631768953072</c:v>
                </c:pt>
                <c:pt idx="4">
                  <c:v>0.35754663651780666</c:v>
                </c:pt>
                <c:pt idx="5">
                  <c:v>0.19903303787268331</c:v>
                </c:pt>
                <c:pt idx="6" formatCode="0.00%">
                  <c:v>2.0278637770897834E-2</c:v>
                </c:pt>
              </c:numCache>
            </c:numRef>
          </c:val>
        </c:ser>
        <c:dLbls/>
        <c:gapWidth val="63"/>
        <c:axId val="110926464"/>
        <c:axId val="110936448"/>
      </c:barChart>
      <c:catAx>
        <c:axId val="11092646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0936448"/>
        <c:crosses val="autoZero"/>
        <c:auto val="1"/>
        <c:lblAlgn val="ctr"/>
        <c:lblOffset val="100"/>
      </c:catAx>
      <c:valAx>
        <c:axId val="110936448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092646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image" Target="../media/image2.jpeg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hyperlink" Target="#&#1835;no&#62272;&#710;&#5376;&#1824;&#46096;&#1830;&#62464;&#1829;&#23552;&#709;&#19912;&#1835;&#6336;&#1824;&#16840;&#739;&#62288;&#738;&#16768;&#739;&#62192;&#738;&#53320;&#736;&#24048;&#709;&#16712;&#739;&#61888;&#738;&#10520;&#738;&#62032;&#738;&#10624;&#738;&#10776;&#738;&#10720;&#738;&#7256;&#26614;&#10904;&#738;&#1708;&#26614;&#1784;&#26614;&#13744;&#26614;&#13744;&#26614;&#13744;&#26614;&#7256;&#26614;&#13744;&#26614;&#49296;&#26614;&#7256;&#26614;&#7256;&#26614;&#13744;&#26614;&#13744;&#26614;&#7256;&#26614;&#7256;&#26614;&#6696;&#26614;&#7256;&#26614;&#12640;&#26614;&#7256;&#26614;&#12704;&#26614;&#12704;&#26614;&#12704;&#26614;&#7256;&#26614;&#12608;&#26614;&#12704;&#26614;&#12704;&#26614;&#12704;&#26614;&#12704;&#26614;&#12704;&#26614;&#344;&#365;&#1708;&#26614;&#1784;&#26614;&#36416;&#741;&#37404;&#414;&#37444;&#414;&#37484;&#414;&#37532;&#414;&#37572;&#414;&#37612;&#414;&#37660;&#414;&#37700;&#414;&#41584;&#713;&#38468;&#414;&#13240;&#709;&#38892;&#414;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259080</xdr:colOff>
      <xdr:row>111</xdr:row>
      <xdr:rowOff>83820</xdr:rowOff>
    </xdr:from>
    <xdr:to>
      <xdr:col>21</xdr:col>
      <xdr:colOff>247020</xdr:colOff>
      <xdr:row>120</xdr:row>
      <xdr:rowOff>131220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804579" y="2162447"/>
          <a:ext cx="6094147" cy="47152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13</xdr:col>
      <xdr:colOff>152400</xdr:colOff>
      <xdr:row>149</xdr:row>
      <xdr:rowOff>104775</xdr:rowOff>
    </xdr:from>
    <xdr:to>
      <xdr:col>21</xdr:col>
      <xdr:colOff>232410</xdr:colOff>
      <xdr:row>161</xdr:row>
      <xdr:rowOff>70485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</xdr:col>
      <xdr:colOff>114300</xdr:colOff>
      <xdr:row>149</xdr:row>
      <xdr:rowOff>104774</xdr:rowOff>
    </xdr:from>
    <xdr:to>
      <xdr:col>13</xdr:col>
      <xdr:colOff>86783</xdr:colOff>
      <xdr:row>161</xdr:row>
      <xdr:rowOff>76199</xdr:rowOff>
    </xdr:to>
    <xdr:graphicFrame macro="">
      <xdr:nvGraphicFramePr>
        <xdr:cNvPr id="65" name="Graphique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567000</xdr:colOff>
      <xdr:row>2</xdr:row>
      <xdr:rowOff>15150</xdr:rowOff>
    </xdr:to>
    <xdr:pic>
      <xdr:nvPicPr>
        <xdr:cNvPr id="69" name="tb_1" descr="Image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000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81"/>
  <sheetViews>
    <sheetView tabSelected="1" showWhiteSpace="0" zoomScale="140" zoomScaleNormal="140" zoomScaleSheetLayoutView="10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2" customWidth="1"/>
    <col min="2" max="2" width="7" style="2" customWidth="1"/>
    <col min="3" max="7" width="5.7109375" style="2" customWidth="1"/>
    <col min="8" max="8" width="5.7109375" style="3" customWidth="1"/>
    <col min="9" max="9" width="5.7109375" style="66" customWidth="1"/>
    <col min="10" max="22" width="5.7109375" style="2" customWidth="1"/>
    <col min="23" max="16384" width="11.5703125" style="2"/>
  </cols>
  <sheetData>
    <row r="1" spans="1:28" ht="28.15" customHeight="1">
      <c r="A1" s="234" t="s">
        <v>11</v>
      </c>
      <c r="B1" s="235"/>
      <c r="C1" s="235"/>
      <c r="D1" s="235"/>
      <c r="E1" s="235"/>
      <c r="F1" s="235"/>
      <c r="G1" s="235"/>
      <c r="H1" s="235"/>
      <c r="I1" s="236"/>
      <c r="J1" s="237" t="s">
        <v>234</v>
      </c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</row>
    <row r="2" spans="1:28" ht="28.15" customHeight="1">
      <c r="A2" s="239"/>
      <c r="B2" s="240"/>
      <c r="C2" s="240"/>
      <c r="D2" s="240"/>
      <c r="E2" s="240"/>
      <c r="F2" s="240"/>
      <c r="G2" s="240"/>
      <c r="H2" s="240"/>
      <c r="I2" s="241"/>
      <c r="J2" s="242" t="s">
        <v>226</v>
      </c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</row>
    <row r="3" spans="1:28" ht="14.1" customHeight="1">
      <c r="A3" s="12"/>
      <c r="B3" s="12"/>
      <c r="C3" s="12"/>
      <c r="D3" s="12"/>
      <c r="E3" s="12"/>
      <c r="F3" s="12"/>
      <c r="G3" s="12"/>
      <c r="H3" s="210"/>
      <c r="I3" s="210"/>
      <c r="J3" s="210"/>
      <c r="K3" s="12"/>
      <c r="L3" s="10"/>
      <c r="M3" s="10"/>
      <c r="N3" s="1"/>
      <c r="O3" s="1"/>
      <c r="P3" s="1"/>
      <c r="Q3" s="244">
        <v>1999</v>
      </c>
      <c r="R3" s="244"/>
      <c r="S3" s="244">
        <v>2007</v>
      </c>
      <c r="T3" s="244"/>
      <c r="U3" s="244">
        <v>2009</v>
      </c>
      <c r="V3" s="244"/>
    </row>
    <row r="4" spans="1:28" ht="14.1" customHeight="1">
      <c r="A4" s="13" t="s">
        <v>227</v>
      </c>
      <c r="B4" s="228">
        <v>12979</v>
      </c>
      <c r="C4" s="228"/>
      <c r="D4" s="14"/>
      <c r="E4" s="13" t="s">
        <v>12</v>
      </c>
      <c r="F4" s="13"/>
      <c r="G4" s="13"/>
      <c r="H4" s="131"/>
      <c r="I4" s="131"/>
      <c r="J4" s="131"/>
      <c r="K4" s="229">
        <f>SUM(B4/255080)</f>
        <v>5.0882076211384665E-2</v>
      </c>
      <c r="L4" s="229"/>
      <c r="N4" s="131" t="s">
        <v>231</v>
      </c>
      <c r="O4" s="131"/>
      <c r="P4" s="131"/>
      <c r="Q4" s="230">
        <v>7614</v>
      </c>
      <c r="R4" s="231"/>
      <c r="S4" s="232">
        <v>8632</v>
      </c>
      <c r="T4" s="230"/>
      <c r="U4" s="232">
        <v>8712</v>
      </c>
      <c r="V4" s="230"/>
    </row>
    <row r="5" spans="1:28" ht="14.1" customHeight="1">
      <c r="A5" s="12"/>
      <c r="B5" s="14"/>
      <c r="C5" s="14"/>
      <c r="D5" s="14"/>
      <c r="E5" s="14"/>
      <c r="F5" s="14"/>
      <c r="G5" s="14"/>
      <c r="H5" s="128"/>
      <c r="I5" s="128"/>
      <c r="J5" s="128"/>
      <c r="K5" s="14"/>
      <c r="N5" s="23"/>
      <c r="O5" s="23"/>
      <c r="P5" s="23"/>
      <c r="Q5" s="23"/>
      <c r="R5" s="233"/>
      <c r="S5" s="233"/>
      <c r="T5" s="233"/>
      <c r="U5" s="233"/>
      <c r="V5" s="130"/>
    </row>
    <row r="6" spans="1:28" ht="14.1" customHeight="1">
      <c r="A6" s="13" t="s">
        <v>228</v>
      </c>
      <c r="B6" s="250">
        <v>0.68</v>
      </c>
      <c r="C6" s="250"/>
      <c r="D6" s="14"/>
      <c r="E6" s="131" t="s">
        <v>64</v>
      </c>
      <c r="F6" s="131"/>
      <c r="G6" s="131"/>
      <c r="H6" s="131"/>
      <c r="I6" s="131"/>
      <c r="J6" s="131"/>
      <c r="K6" s="251">
        <f>SUM(B4)/B6</f>
        <v>19086.764705882353</v>
      </c>
      <c r="L6" s="251"/>
      <c r="N6" s="131" t="s">
        <v>135</v>
      </c>
      <c r="O6" s="131"/>
      <c r="P6" s="131"/>
      <c r="Q6" s="129"/>
      <c r="R6" s="139"/>
      <c r="S6" s="139"/>
      <c r="T6" s="139"/>
      <c r="U6" s="252">
        <f>SUM(U4-Q4)/U4/10</f>
        <v>1.2603305785123966E-2</v>
      </c>
      <c r="V6" s="252"/>
    </row>
    <row r="7" spans="1:28" ht="15" customHeight="1">
      <c r="A7" s="14"/>
      <c r="H7" s="23"/>
      <c r="I7" s="23"/>
      <c r="J7" s="23"/>
      <c r="N7" s="134"/>
      <c r="O7" s="134"/>
      <c r="P7" s="134"/>
      <c r="Q7" s="134"/>
      <c r="R7" s="134"/>
      <c r="S7" s="134"/>
      <c r="T7" s="134"/>
      <c r="U7" s="134"/>
      <c r="V7" s="134"/>
    </row>
    <row r="8" spans="1:28" ht="14.1" customHeight="1">
      <c r="A8" s="13" t="s">
        <v>229</v>
      </c>
      <c r="B8" s="253">
        <v>26505</v>
      </c>
      <c r="C8" s="253"/>
      <c r="D8" s="135"/>
      <c r="E8" s="131" t="s">
        <v>134</v>
      </c>
      <c r="F8" s="131"/>
      <c r="G8" s="131"/>
      <c r="H8" s="131"/>
      <c r="I8" s="131"/>
      <c r="J8" s="131"/>
      <c r="K8" s="251">
        <f>F227</f>
        <v>717</v>
      </c>
      <c r="L8" s="251"/>
      <c r="M8" s="135"/>
      <c r="N8" s="131" t="s">
        <v>230</v>
      </c>
      <c r="O8" s="131"/>
      <c r="P8" s="131"/>
      <c r="Q8" s="131"/>
      <c r="R8" s="131"/>
      <c r="S8" s="131"/>
      <c r="T8" s="140"/>
      <c r="U8" s="254">
        <f xml:space="preserve"> D149</f>
        <v>0.20743060039717023</v>
      </c>
      <c r="V8" s="254"/>
    </row>
    <row r="9" spans="1:28" ht="15" customHeight="1">
      <c r="A9" s="210"/>
      <c r="B9" s="245"/>
      <c r="C9" s="245"/>
      <c r="D9" s="210"/>
      <c r="E9" s="210"/>
      <c r="F9" s="210"/>
      <c r="G9" s="210"/>
      <c r="H9" s="210"/>
      <c r="I9" s="210"/>
      <c r="J9" s="210"/>
      <c r="K9" s="246"/>
      <c r="L9" s="246"/>
      <c r="M9" s="1"/>
      <c r="N9" s="247"/>
      <c r="O9" s="247"/>
      <c r="P9" s="247"/>
      <c r="Q9" s="1"/>
      <c r="R9" s="1"/>
      <c r="S9" s="248"/>
      <c r="T9" s="248"/>
      <c r="U9" s="132"/>
      <c r="V9" s="133"/>
      <c r="AB9"/>
    </row>
    <row r="10" spans="1:28" ht="14.1" customHeight="1">
      <c r="A10" s="13" t="s">
        <v>136</v>
      </c>
      <c r="B10" s="249">
        <f>L234</f>
        <v>0.29662163373713851</v>
      </c>
      <c r="C10" s="249"/>
      <c r="D10" s="135"/>
      <c r="E10" s="131" t="s">
        <v>137</v>
      </c>
      <c r="F10" s="131"/>
      <c r="G10" s="131"/>
      <c r="H10" s="131"/>
      <c r="I10" s="131"/>
      <c r="J10" s="131"/>
      <c r="K10" s="249">
        <f xml:space="preserve"> L235</f>
        <v>0.70337836626286165</v>
      </c>
      <c r="L10" s="249"/>
      <c r="M10" s="135"/>
      <c r="N10" s="131" t="s">
        <v>138</v>
      </c>
      <c r="O10" s="131"/>
      <c r="P10" s="131"/>
      <c r="Q10" s="131"/>
      <c r="R10" s="131"/>
      <c r="S10" s="131"/>
      <c r="T10" s="140"/>
      <c r="U10" s="249">
        <f>+L236</f>
        <v>1.5148776504832066E-2</v>
      </c>
      <c r="V10" s="249"/>
    </row>
    <row r="11" spans="1:28" ht="14.1" customHeight="1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</row>
    <row r="12" spans="1:28" ht="14.1" customHeight="1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31"/>
      <c r="T12" s="57"/>
      <c r="U12" s="142"/>
      <c r="V12" s="141"/>
    </row>
    <row r="13" spans="1:28" ht="14.1" customHeight="1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</row>
    <row r="14" spans="1:28" ht="14.1" customHeight="1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</row>
    <row r="15" spans="1:28" ht="14.1" customHeight="1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</row>
    <row r="16" spans="1:28" ht="14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</row>
    <row r="17" spans="1:22" ht="14.1" customHeight="1">
      <c r="A17" s="127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</row>
    <row r="18" spans="1:22" ht="14.1" customHeight="1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</row>
    <row r="19" spans="1:22" ht="14.1" customHeight="1">
      <c r="A19" s="127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</row>
    <row r="20" spans="1:22" ht="14.1" customHeight="1">
      <c r="A20" s="127"/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</row>
    <row r="21" spans="1:22" ht="14.1" customHeight="1">
      <c r="A21" s="127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</row>
    <row r="22" spans="1:22" ht="14.1" customHeight="1">
      <c r="A22" s="127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</row>
    <row r="23" spans="1:22" ht="14.1" customHeight="1">
      <c r="A23" s="127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</row>
    <row r="24" spans="1:22" ht="14.1" customHeight="1">
      <c r="A24" s="127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</row>
    <row r="25" spans="1:22" ht="14.1" customHeight="1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</row>
    <row r="26" spans="1:22" ht="14.1" customHeight="1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</row>
    <row r="27" spans="1:22" ht="14.1" customHeight="1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</row>
    <row r="28" spans="1:22" ht="14.1" customHeight="1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</row>
    <row r="29" spans="1:22" ht="14.1" customHeight="1">
      <c r="A29" s="127"/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</row>
    <row r="30" spans="1:22" ht="14.1" customHeight="1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</row>
    <row r="31" spans="1:22" ht="14.1" customHeight="1">
      <c r="A31" s="127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</row>
    <row r="32" spans="1:22" ht="14.1" customHeight="1">
      <c r="A32" s="127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</row>
    <row r="33" spans="1:22" ht="14.1" customHeight="1">
      <c r="A33" s="127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</row>
    <row r="34" spans="1:22" ht="14.1" customHeight="1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</row>
    <row r="35" spans="1:22" ht="14.1" customHeight="1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</row>
    <row r="36" spans="1:22" ht="14.1" customHeight="1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</row>
    <row r="37" spans="1:22" ht="14.1" customHeight="1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55" t="s">
        <v>212</v>
      </c>
      <c r="B40" s="256"/>
      <c r="C40" s="256"/>
      <c r="D40" s="256"/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6"/>
      <c r="T40" s="256"/>
      <c r="U40" s="256"/>
      <c r="V40" s="256"/>
    </row>
    <row r="41" spans="1:22">
      <c r="A41" s="9"/>
      <c r="H41" s="23"/>
      <c r="I41" s="23"/>
    </row>
    <row r="42" spans="1:22" ht="20.100000000000001" customHeight="1">
      <c r="A42" s="15" t="s">
        <v>10</v>
      </c>
      <c r="B42" s="265" t="s">
        <v>0</v>
      </c>
      <c r="C42" s="266"/>
      <c r="D42" s="267" t="s">
        <v>1</v>
      </c>
      <c r="E42" s="268"/>
      <c r="F42" s="269" t="s">
        <v>3</v>
      </c>
      <c r="G42" s="268"/>
      <c r="I42" s="3"/>
    </row>
    <row r="43" spans="1:22" ht="14.1" customHeight="1">
      <c r="A43" s="16" t="s">
        <v>4</v>
      </c>
      <c r="B43" s="147">
        <v>561.53485000000001</v>
      </c>
      <c r="C43" s="17">
        <f>B43/SUM($B$43:$B$48)</f>
        <v>0.13159821288006651</v>
      </c>
      <c r="D43" s="147">
        <v>505.66072599999995</v>
      </c>
      <c r="E43" s="17">
        <f>D43/SUM($D$43:$D$48)</f>
        <v>0.11375812781770107</v>
      </c>
      <c r="F43" s="147">
        <f>B43+D43</f>
        <v>1067.1955760000001</v>
      </c>
      <c r="G43" s="17">
        <f>F43/SUM($F$43:$F$48)</f>
        <v>0.12249591003635345</v>
      </c>
      <c r="I43" s="3"/>
    </row>
    <row r="44" spans="1:22" ht="14.1" customHeight="1">
      <c r="A44" s="16" t="s">
        <v>5</v>
      </c>
      <c r="B44" s="145">
        <v>1441.690071</v>
      </c>
      <c r="C44" s="18">
        <f t="shared" ref="C44:C48" si="0">B44/SUM($B$43:$B$48)</f>
        <v>0.33786654002068833</v>
      </c>
      <c r="D44" s="145">
        <v>1531.0007049999999</v>
      </c>
      <c r="E44" s="18">
        <f t="shared" ref="E44:E48" si="1">D44/SUM($D$43:$D$48)</f>
        <v>0.34442812133363204</v>
      </c>
      <c r="F44" s="145">
        <f t="shared" ref="F44:F49" si="2">B44+D44</f>
        <v>2972.6907759999999</v>
      </c>
      <c r="G44" s="18">
        <f t="shared" ref="G44:G48" si="3">F44/SUM($F$43:$F$48)</f>
        <v>0.34121436599995209</v>
      </c>
      <c r="I44" s="3"/>
    </row>
    <row r="45" spans="1:22" ht="14.1" customHeight="1">
      <c r="A45" s="16" t="s">
        <v>6</v>
      </c>
      <c r="B45" s="145">
        <v>985.82548600000007</v>
      </c>
      <c r="C45" s="18">
        <f t="shared" si="0"/>
        <v>0.23103262810709441</v>
      </c>
      <c r="D45" s="145">
        <v>884.10340300000007</v>
      </c>
      <c r="E45" s="18">
        <f t="shared" si="1"/>
        <v>0.19889610316016218</v>
      </c>
      <c r="F45" s="145">
        <f t="shared" si="2"/>
        <v>1869.9288890000003</v>
      </c>
      <c r="G45" s="18">
        <f t="shared" si="3"/>
        <v>0.21463604808020903</v>
      </c>
      <c r="I45" s="3"/>
    </row>
    <row r="46" spans="1:22" ht="14.1" customHeight="1">
      <c r="A46" s="16" t="s">
        <v>7</v>
      </c>
      <c r="B46" s="145">
        <v>714.75535500000001</v>
      </c>
      <c r="C46" s="18">
        <f t="shared" si="0"/>
        <v>0.1675061260480227</v>
      </c>
      <c r="D46" s="145">
        <v>661.59992499999998</v>
      </c>
      <c r="E46" s="18">
        <f t="shared" si="1"/>
        <v>0.1488396566363579</v>
      </c>
      <c r="F46" s="145">
        <f t="shared" si="2"/>
        <v>1376.35528</v>
      </c>
      <c r="G46" s="18">
        <f t="shared" si="3"/>
        <v>0.1579821884090532</v>
      </c>
      <c r="I46" s="3"/>
    </row>
    <row r="47" spans="1:22" ht="14.1" customHeight="1">
      <c r="A47" s="16" t="s">
        <v>8</v>
      </c>
      <c r="B47" s="145">
        <v>377.42239400000005</v>
      </c>
      <c r="C47" s="18">
        <f t="shared" si="0"/>
        <v>8.845063231839724E-2</v>
      </c>
      <c r="D47" s="145">
        <v>461.33035499999994</v>
      </c>
      <c r="E47" s="18">
        <f t="shared" si="1"/>
        <v>0.10378515631501785</v>
      </c>
      <c r="F47" s="145">
        <f t="shared" si="2"/>
        <v>838.75274899999999</v>
      </c>
      <c r="G47" s="18">
        <f t="shared" si="3"/>
        <v>9.6274556974220563E-2</v>
      </c>
      <c r="I47" s="3"/>
    </row>
    <row r="48" spans="1:22" ht="14.1" customHeight="1">
      <c r="A48" s="16" t="s">
        <v>9</v>
      </c>
      <c r="B48" s="145">
        <v>185.81193300000001</v>
      </c>
      <c r="C48" s="18">
        <f t="shared" si="0"/>
        <v>4.3545860625730813E-2</v>
      </c>
      <c r="D48" s="145">
        <v>401.356292</v>
      </c>
      <c r="E48" s="18">
        <f t="shared" si="1"/>
        <v>9.0292834737128791E-2</v>
      </c>
      <c r="F48" s="145">
        <f t="shared" si="2"/>
        <v>587.16822500000001</v>
      </c>
      <c r="G48" s="18">
        <f t="shared" si="3"/>
        <v>6.7396930500211644E-2</v>
      </c>
      <c r="I48" s="3"/>
    </row>
    <row r="49" spans="1:22" ht="14.1" customHeight="1">
      <c r="A49" s="19" t="s">
        <v>2</v>
      </c>
      <c r="B49" s="143">
        <f>SUM(B43:B48)</f>
        <v>4267.0400890000001</v>
      </c>
      <c r="C49" s="21"/>
      <c r="D49" s="143">
        <f t="shared" ref="D49" si="4">SUM(D43:D48)</f>
        <v>4445.0514060000005</v>
      </c>
      <c r="E49" s="21"/>
      <c r="F49" s="143">
        <f t="shared" si="2"/>
        <v>8712.0914950000006</v>
      </c>
      <c r="G49" s="22"/>
      <c r="I49" s="3"/>
    </row>
    <row r="50" spans="1:22" ht="14.1" customHeight="1">
      <c r="I50" s="23"/>
    </row>
    <row r="51" spans="1:22" ht="20.100000000000001" customHeight="1">
      <c r="A51" s="24" t="s">
        <v>218</v>
      </c>
      <c r="B51" s="265" t="s">
        <v>0</v>
      </c>
      <c r="C51" s="266"/>
      <c r="D51" s="267" t="s">
        <v>1</v>
      </c>
      <c r="E51" s="268"/>
      <c r="F51" s="269" t="s">
        <v>3</v>
      </c>
      <c r="G51" s="268"/>
      <c r="I51" s="23"/>
    </row>
    <row r="52" spans="1:22" ht="14.1" customHeight="1">
      <c r="A52" s="67" t="s">
        <v>13</v>
      </c>
      <c r="B52" s="148">
        <v>0</v>
      </c>
      <c r="C52" s="17">
        <f>B52/SUM($B$52:$B$59)</f>
        <v>0</v>
      </c>
      <c r="D52" s="148">
        <v>0</v>
      </c>
      <c r="E52" s="17">
        <f>D52/SUM($D$52:$D$59)</f>
        <v>0</v>
      </c>
      <c r="F52" s="148">
        <f>B52+D52</f>
        <v>0</v>
      </c>
      <c r="G52" s="17">
        <f>F52/SUM($F$52:$F$59)</f>
        <v>0</v>
      </c>
      <c r="I52" s="23"/>
    </row>
    <row r="53" spans="1:22" ht="14.1" customHeight="1">
      <c r="A53" s="68" t="s">
        <v>127</v>
      </c>
      <c r="B53" s="149">
        <v>206.28459100000001</v>
      </c>
      <c r="C53" s="18">
        <f t="shared" ref="C53:C59" si="5">B53/SUM($B$52:$B$59)</f>
        <v>5.5669760974349607E-2</v>
      </c>
      <c r="D53" s="149">
        <v>95.625575999999995</v>
      </c>
      <c r="E53" s="18">
        <f t="shared" ref="E53:E59" si="6">D53/SUM($D$52:$D$59)</f>
        <v>2.4274204754864727E-2</v>
      </c>
      <c r="F53" s="149">
        <f t="shared" ref="F53:F59" si="7">B53+D53</f>
        <v>301.910167</v>
      </c>
      <c r="G53" s="18">
        <f t="shared" ref="G53:G59" si="8">F53/SUM($F$52:$F$59)</f>
        <v>3.9491730184406264E-2</v>
      </c>
      <c r="I53" s="23"/>
    </row>
    <row r="54" spans="1:22" ht="14.1" customHeight="1">
      <c r="A54" s="68" t="s">
        <v>14</v>
      </c>
      <c r="B54" s="149">
        <v>686.50571500000001</v>
      </c>
      <c r="C54" s="18">
        <f t="shared" si="5"/>
        <v>0.18526642671810117</v>
      </c>
      <c r="D54" s="149">
        <v>448.69801200000001</v>
      </c>
      <c r="E54" s="18">
        <f t="shared" si="6"/>
        <v>0.11390035879510678</v>
      </c>
      <c r="F54" s="149">
        <f t="shared" si="7"/>
        <v>1135.2037270000001</v>
      </c>
      <c r="G54" s="18">
        <f t="shared" si="8"/>
        <v>0.14849171770693098</v>
      </c>
      <c r="I54" s="23"/>
    </row>
    <row r="55" spans="1:22" ht="14.1" customHeight="1">
      <c r="A55" s="68" t="s">
        <v>15</v>
      </c>
      <c r="B55" s="149">
        <v>550.64920600000005</v>
      </c>
      <c r="C55" s="18">
        <f t="shared" si="5"/>
        <v>0.14860300292005524</v>
      </c>
      <c r="D55" s="149">
        <v>677.71536400000002</v>
      </c>
      <c r="E55" s="18">
        <f t="shared" si="6"/>
        <v>0.1720355808497685</v>
      </c>
      <c r="F55" s="149">
        <f t="shared" si="7"/>
        <v>1228.3645700000002</v>
      </c>
      <c r="G55" s="18">
        <f t="shared" si="8"/>
        <v>0.16067773619072664</v>
      </c>
      <c r="I55" s="23"/>
    </row>
    <row r="56" spans="1:22" ht="14.1" customHeight="1">
      <c r="A56" s="68" t="s">
        <v>19</v>
      </c>
      <c r="B56" s="149">
        <v>365.171809</v>
      </c>
      <c r="C56" s="18">
        <f t="shared" si="5"/>
        <v>9.8548453003941772E-2</v>
      </c>
      <c r="D56" s="149">
        <v>669.64919400000008</v>
      </c>
      <c r="E56" s="18">
        <f t="shared" si="6"/>
        <v>0.16998801292539284</v>
      </c>
      <c r="F56" s="149">
        <f t="shared" si="7"/>
        <v>1034.821003</v>
      </c>
      <c r="G56" s="18">
        <f t="shared" si="8"/>
        <v>0.1353610322094011</v>
      </c>
      <c r="I56" s="23"/>
    </row>
    <row r="57" spans="1:22" ht="14.1" customHeight="1">
      <c r="A57" s="68" t="s">
        <v>16</v>
      </c>
      <c r="B57" s="149">
        <v>548.01846399999999</v>
      </c>
      <c r="C57" s="18">
        <f t="shared" si="5"/>
        <v>0.14789304791267815</v>
      </c>
      <c r="D57" s="149">
        <v>77.710891000000004</v>
      </c>
      <c r="E57" s="18">
        <f t="shared" si="6"/>
        <v>1.9726627108807949E-2</v>
      </c>
      <c r="F57" s="149">
        <f t="shared" si="7"/>
        <v>625.72935499999994</v>
      </c>
      <c r="G57" s="18">
        <f t="shared" si="8"/>
        <v>8.1849296768209068E-2</v>
      </c>
      <c r="I57" s="23"/>
    </row>
    <row r="58" spans="1:22" ht="14.1" customHeight="1">
      <c r="A58" s="68" t="s">
        <v>17</v>
      </c>
      <c r="B58" s="149">
        <v>494.78152999999998</v>
      </c>
      <c r="C58" s="18">
        <f t="shared" si="5"/>
        <v>0.13352606404626213</v>
      </c>
      <c r="D58" s="149">
        <v>757.11416899999995</v>
      </c>
      <c r="E58" s="18">
        <f t="shared" si="6"/>
        <v>0.1921906787899009</v>
      </c>
      <c r="F58" s="149">
        <f t="shared" si="7"/>
        <v>1251.8956989999999</v>
      </c>
      <c r="G58" s="18">
        <f t="shared" si="8"/>
        <v>0.16375575441924972</v>
      </c>
      <c r="I58" s="23"/>
      <c r="N58" s="25"/>
      <c r="O58" s="25"/>
      <c r="P58" s="25"/>
      <c r="Q58" s="25"/>
      <c r="R58" s="25"/>
      <c r="S58" s="25"/>
      <c r="T58" s="25"/>
      <c r="U58" s="25"/>
      <c r="V58" s="25"/>
    </row>
    <row r="59" spans="1:22" ht="14.1" customHeight="1">
      <c r="A59" s="69" t="s">
        <v>18</v>
      </c>
      <c r="B59" s="150">
        <v>854.09392500000001</v>
      </c>
      <c r="C59" s="26">
        <f t="shared" si="5"/>
        <v>0.23049324442461183</v>
      </c>
      <c r="D59" s="150">
        <v>1212.877475</v>
      </c>
      <c r="E59" s="26">
        <f t="shared" si="6"/>
        <v>0.30788453677615835</v>
      </c>
      <c r="F59" s="150">
        <f t="shared" si="7"/>
        <v>2066.9713999999999</v>
      </c>
      <c r="G59" s="26">
        <f t="shared" si="8"/>
        <v>0.2703727325210763</v>
      </c>
      <c r="I59" s="23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19" t="s">
        <v>2</v>
      </c>
      <c r="B60" s="27">
        <f>SUM(B52:B59)</f>
        <v>3705.5052400000004</v>
      </c>
      <c r="C60" s="20"/>
      <c r="D60" s="27">
        <f>SUM(D52:D59)</f>
        <v>3939.3906809999999</v>
      </c>
      <c r="E60" s="21"/>
      <c r="F60" s="27">
        <f>SUM(F52:F59)</f>
        <v>7644.8959209999994</v>
      </c>
      <c r="G60" s="22"/>
      <c r="I60" s="23"/>
    </row>
    <row r="61" spans="1:22" ht="14.1" customHeight="1">
      <c r="A61" s="28"/>
      <c r="B61" s="29"/>
      <c r="C61" s="30"/>
      <c r="D61" s="29"/>
      <c r="E61" s="31"/>
      <c r="F61" s="29"/>
      <c r="G61" s="55"/>
      <c r="H61" s="23"/>
      <c r="I61" s="23"/>
    </row>
    <row r="62" spans="1:22" ht="20.100000000000001" customHeight="1">
      <c r="A62" s="80" t="s">
        <v>93</v>
      </c>
      <c r="B62" s="81" t="s">
        <v>2</v>
      </c>
      <c r="C62" s="82" t="s">
        <v>21</v>
      </c>
      <c r="D62" s="29"/>
      <c r="E62" s="31"/>
      <c r="F62" s="29"/>
      <c r="G62" s="32"/>
      <c r="H62" s="23"/>
      <c r="I62" s="200"/>
      <c r="J62" s="200"/>
      <c r="K62" s="200"/>
      <c r="L62" s="200"/>
      <c r="M62" s="200"/>
      <c r="N62" s="200"/>
      <c r="O62" s="23"/>
      <c r="P62" s="23"/>
    </row>
    <row r="63" spans="1:22" ht="14.1" customHeight="1">
      <c r="A63" s="182" t="s">
        <v>92</v>
      </c>
      <c r="B63" s="183">
        <v>7453</v>
      </c>
      <c r="C63" s="83">
        <f>B63/SUM($B$63:$B$64)</f>
        <v>0.85548668503213954</v>
      </c>
      <c r="D63" s="29"/>
      <c r="E63" s="31"/>
      <c r="F63" s="29"/>
      <c r="G63" s="32"/>
      <c r="H63" s="23"/>
      <c r="I63" s="200"/>
      <c r="J63" s="200"/>
      <c r="K63" s="200"/>
      <c r="L63" s="200"/>
      <c r="M63" s="200"/>
      <c r="N63" s="200"/>
      <c r="O63" s="200"/>
      <c r="P63" s="90"/>
    </row>
    <row r="64" spans="1:22" ht="14.1" customHeight="1">
      <c r="A64" s="184" t="s">
        <v>128</v>
      </c>
      <c r="B64" s="185">
        <v>1259</v>
      </c>
      <c r="C64" s="186">
        <f>B64/SUM($B$63:$B$64)</f>
        <v>0.14451331496786043</v>
      </c>
      <c r="D64" s="29"/>
      <c r="E64" s="31"/>
      <c r="F64" s="29"/>
      <c r="G64" s="32"/>
      <c r="I64" s="23"/>
    </row>
    <row r="65" spans="1:22" ht="14.1" customHeight="1">
      <c r="A65" s="181"/>
      <c r="B65" s="30"/>
      <c r="C65" s="180"/>
      <c r="D65" s="29"/>
      <c r="E65" s="31"/>
      <c r="F65" s="29"/>
      <c r="G65" s="32"/>
      <c r="I65" s="23"/>
    </row>
    <row r="66" spans="1:22" ht="14.1" customHeight="1">
      <c r="A66" s="181"/>
      <c r="B66" s="30"/>
      <c r="C66" s="180"/>
      <c r="D66" s="29"/>
      <c r="E66" s="31"/>
      <c r="F66" s="29"/>
      <c r="G66" s="32"/>
      <c r="I66" s="23"/>
    </row>
    <row r="67" spans="1:22" ht="20.100000000000001" customHeight="1">
      <c r="A67" s="255" t="s">
        <v>211</v>
      </c>
      <c r="B67" s="256"/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U67" s="256"/>
      <c r="V67" s="256"/>
    </row>
    <row r="68" spans="1:22" ht="14.45" customHeight="1">
      <c r="I68" s="3"/>
    </row>
    <row r="69" spans="1:22" ht="20.100000000000001" customHeight="1">
      <c r="A69" s="34" t="s">
        <v>139</v>
      </c>
      <c r="B69" s="257" t="s">
        <v>20</v>
      </c>
      <c r="C69" s="257"/>
      <c r="D69" s="257" t="s">
        <v>38</v>
      </c>
      <c r="E69" s="257"/>
      <c r="G69" s="258" t="s">
        <v>216</v>
      </c>
      <c r="H69" s="259"/>
      <c r="I69" s="260"/>
      <c r="M69" s="35"/>
      <c r="N69" s="35"/>
      <c r="O69" s="35"/>
    </row>
    <row r="70" spans="1:22" ht="14.45" customHeight="1">
      <c r="A70" s="36"/>
      <c r="B70" s="37">
        <v>2009</v>
      </c>
      <c r="C70" s="38" t="s">
        <v>21</v>
      </c>
      <c r="D70" s="37">
        <v>2009</v>
      </c>
      <c r="E70" s="38" t="s">
        <v>21</v>
      </c>
      <c r="G70" s="261" t="s">
        <v>32</v>
      </c>
      <c r="H70" s="262"/>
      <c r="I70" s="151">
        <v>3004.0158380000003</v>
      </c>
    </row>
    <row r="71" spans="1:22" ht="22.7" customHeight="1">
      <c r="A71" s="201" t="s">
        <v>3</v>
      </c>
      <c r="B71" s="144">
        <v>5018.0829090000007</v>
      </c>
      <c r="C71" s="18">
        <f t="shared" ref="C71:E79" si="9">SUM(B71/$D$71)</f>
        <v>0.57904799717051691</v>
      </c>
      <c r="D71" s="144">
        <v>8666.0914699999994</v>
      </c>
      <c r="E71" s="226">
        <f t="shared" si="9"/>
        <v>1</v>
      </c>
      <c r="G71" s="263" t="s">
        <v>33</v>
      </c>
      <c r="H71" s="264"/>
      <c r="I71" s="153">
        <v>7165.3356319999984</v>
      </c>
    </row>
    <row r="72" spans="1:22" ht="22.7" customHeight="1">
      <c r="A72" s="40" t="s">
        <v>22</v>
      </c>
      <c r="B72" s="145">
        <v>2758.3072699999998</v>
      </c>
      <c r="C72" s="18">
        <f t="shared" si="9"/>
        <v>0.31828734782555901</v>
      </c>
      <c r="D72" s="145">
        <v>2758.3072699999998</v>
      </c>
      <c r="E72" s="18">
        <f t="shared" si="9"/>
        <v>0.31828734782555901</v>
      </c>
      <c r="G72" s="263" t="s">
        <v>34</v>
      </c>
      <c r="H72" s="284"/>
      <c r="I72" s="151">
        <v>630.00584700000002</v>
      </c>
    </row>
    <row r="73" spans="1:22" ht="22.7" customHeight="1">
      <c r="A73" s="87" t="s">
        <v>23</v>
      </c>
      <c r="B73" s="145">
        <v>1309.06494</v>
      </c>
      <c r="C73" s="18">
        <f t="shared" si="9"/>
        <v>0.15105598002648363</v>
      </c>
      <c r="D73" s="145">
        <v>1309.06494</v>
      </c>
      <c r="E73" s="18">
        <f t="shared" si="9"/>
        <v>0.15105598002648363</v>
      </c>
      <c r="G73" s="285" t="s">
        <v>35</v>
      </c>
      <c r="H73" s="286"/>
      <c r="I73" s="152">
        <v>718.12198899999999</v>
      </c>
    </row>
    <row r="74" spans="1:22" ht="22.7" customHeight="1">
      <c r="A74" s="89" t="s">
        <v>24</v>
      </c>
      <c r="B74" s="145">
        <v>1449.2423290000002</v>
      </c>
      <c r="C74" s="18">
        <f t="shared" si="9"/>
        <v>0.16723136768368316</v>
      </c>
      <c r="D74" s="145">
        <v>1449.2423290000002</v>
      </c>
      <c r="E74" s="18">
        <f t="shared" si="9"/>
        <v>0.16723136768368316</v>
      </c>
      <c r="H74" s="11"/>
      <c r="I74" s="154"/>
      <c r="J74" s="10"/>
      <c r="K74" s="10"/>
    </row>
    <row r="75" spans="1:22">
      <c r="A75" s="201" t="s">
        <v>25</v>
      </c>
      <c r="B75" s="145">
        <v>497.02017599999999</v>
      </c>
      <c r="C75" s="18">
        <f t="shared" si="9"/>
        <v>5.7352288251349373E-2</v>
      </c>
      <c r="D75" s="145">
        <v>1129.8565980000001</v>
      </c>
      <c r="E75" s="18">
        <f t="shared" si="9"/>
        <v>0.13037672195260133</v>
      </c>
      <c r="G75" s="287" t="s">
        <v>37</v>
      </c>
      <c r="H75" s="288"/>
      <c r="I75" s="289"/>
      <c r="J75" s="10"/>
      <c r="K75" s="10"/>
    </row>
    <row r="76" spans="1:22">
      <c r="A76" s="201" t="s">
        <v>26</v>
      </c>
      <c r="B76" s="145">
        <v>1762.755463</v>
      </c>
      <c r="C76" s="18">
        <f t="shared" si="9"/>
        <v>0.20340836109360846</v>
      </c>
      <c r="D76" s="144">
        <v>4777.9276030000001</v>
      </c>
      <c r="E76" s="18">
        <f t="shared" si="9"/>
        <v>0.55133593033723205</v>
      </c>
      <c r="G76" s="290" t="s">
        <v>29</v>
      </c>
      <c r="H76" s="291"/>
      <c r="I76" s="151">
        <v>1478.6455819999999</v>
      </c>
      <c r="J76" s="10"/>
      <c r="K76" s="10"/>
    </row>
    <row r="77" spans="1:22">
      <c r="A77" s="87" t="s">
        <v>99</v>
      </c>
      <c r="B77" s="145">
        <v>721.11375799999996</v>
      </c>
      <c r="C77" s="18">
        <f t="shared" si="9"/>
        <v>8.3210956230536995E-2</v>
      </c>
      <c r="D77" s="145">
        <v>1465.2202889999999</v>
      </c>
      <c r="E77" s="18">
        <f t="shared" si="9"/>
        <v>0.16907510081935473</v>
      </c>
      <c r="G77" s="290" t="s">
        <v>30</v>
      </c>
      <c r="H77" s="291"/>
      <c r="I77" s="153">
        <v>1426.71949</v>
      </c>
      <c r="J77" s="10"/>
      <c r="K77" s="10"/>
    </row>
    <row r="78" spans="1:22">
      <c r="A78" s="87" t="s">
        <v>27</v>
      </c>
      <c r="B78" s="145">
        <v>594.63419099999999</v>
      </c>
      <c r="C78" s="18">
        <f t="shared" si="9"/>
        <v>6.8616191400527646E-2</v>
      </c>
      <c r="D78" s="145">
        <v>2249.06187</v>
      </c>
      <c r="E78" s="18">
        <f t="shared" si="9"/>
        <v>0.25952436317868682</v>
      </c>
      <c r="G78" s="290" t="s">
        <v>31</v>
      </c>
      <c r="H78" s="291"/>
      <c r="I78" s="151">
        <v>791.25927799999999</v>
      </c>
      <c r="J78" s="10"/>
      <c r="K78" s="10"/>
    </row>
    <row r="79" spans="1:22">
      <c r="A79" s="88" t="s">
        <v>28</v>
      </c>
      <c r="B79" s="146">
        <v>447.00751400000001</v>
      </c>
      <c r="C79" s="26">
        <f t="shared" si="9"/>
        <v>5.158121346254381E-2</v>
      </c>
      <c r="D79" s="146">
        <v>1063.645442</v>
      </c>
      <c r="E79" s="26">
        <f t="shared" si="9"/>
        <v>0.12273646610840586</v>
      </c>
      <c r="G79" s="270" t="s">
        <v>36</v>
      </c>
      <c r="H79" s="271"/>
      <c r="I79" s="152">
        <v>368.68306000000001</v>
      </c>
      <c r="J79" s="10"/>
      <c r="K79" s="10"/>
    </row>
    <row r="80" spans="1:22" ht="14.1" customHeight="1">
      <c r="I80" s="23"/>
    </row>
    <row r="81" spans="1:22" ht="14.1" customHeight="1">
      <c r="A81" s="200"/>
      <c r="B81" s="90"/>
      <c r="C81" s="3"/>
      <c r="D81" s="3"/>
      <c r="E81" s="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ht="14.1" customHeight="1">
      <c r="A82" s="54"/>
      <c r="B82" s="91"/>
      <c r="I82" s="23"/>
    </row>
    <row r="83" spans="1:22" ht="14.1" customHeight="1">
      <c r="A83" s="54"/>
      <c r="B83" s="91"/>
      <c r="I83" s="23"/>
    </row>
    <row r="84" spans="1:22" ht="14.1" customHeight="1">
      <c r="A84" s="54"/>
      <c r="B84" s="91"/>
      <c r="I84" s="23"/>
    </row>
    <row r="85" spans="1:22" ht="14.1" customHeight="1">
      <c r="I85" s="23"/>
    </row>
    <row r="86" spans="1:22" ht="20.100000000000001" customHeight="1">
      <c r="A86" s="43" t="s">
        <v>217</v>
      </c>
      <c r="B86" s="44"/>
      <c r="I86" s="23"/>
    </row>
    <row r="87" spans="1:22" ht="22.7" customHeight="1">
      <c r="A87" s="201" t="s">
        <v>3</v>
      </c>
      <c r="B87" s="45">
        <v>1767</v>
      </c>
      <c r="I87" s="23"/>
    </row>
    <row r="88" spans="1:22">
      <c r="A88" s="201" t="s">
        <v>39</v>
      </c>
      <c r="B88" s="39">
        <v>808.88034700000003</v>
      </c>
      <c r="I88" s="23"/>
    </row>
    <row r="89" spans="1:22">
      <c r="A89" s="201" t="s">
        <v>40</v>
      </c>
      <c r="B89" s="39">
        <v>548.59761499999991</v>
      </c>
      <c r="I89" s="23"/>
    </row>
    <row r="90" spans="1:22">
      <c r="A90" s="201" t="s">
        <v>41</v>
      </c>
      <c r="B90" s="39">
        <v>283.94370399999997</v>
      </c>
      <c r="I90" s="23"/>
    </row>
    <row r="91" spans="1:22">
      <c r="A91" s="201" t="s">
        <v>42</v>
      </c>
      <c r="B91" s="39">
        <v>86.79919000000001</v>
      </c>
      <c r="I91" s="23"/>
    </row>
    <row r="92" spans="1:22">
      <c r="A92" s="42" t="s">
        <v>43</v>
      </c>
      <c r="B92" s="41">
        <v>38.499364999999997</v>
      </c>
      <c r="I92" s="23"/>
    </row>
    <row r="93" spans="1:22">
      <c r="B93" s="86"/>
      <c r="I93" s="23"/>
    </row>
    <row r="94" spans="1:22">
      <c r="I94" s="23"/>
    </row>
    <row r="95" spans="1:22">
      <c r="I95" s="23"/>
    </row>
    <row r="96" spans="1:22" ht="20.100000000000001" customHeight="1">
      <c r="A96" s="199" t="s">
        <v>210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</row>
    <row r="97" spans="1:9" ht="14.1" customHeight="1">
      <c r="F97" s="211"/>
      <c r="G97" s="211"/>
      <c r="H97" s="63"/>
      <c r="I97" s="23"/>
    </row>
    <row r="98" spans="1:9" ht="20.100000000000001" customHeight="1">
      <c r="A98" s="272" t="s">
        <v>89</v>
      </c>
      <c r="B98" s="274" t="s">
        <v>56</v>
      </c>
      <c r="C98" s="275"/>
      <c r="D98" s="274" t="s">
        <v>2</v>
      </c>
      <c r="E98" s="275"/>
      <c r="F98" s="278" t="s">
        <v>21</v>
      </c>
      <c r="H98" s="2"/>
      <c r="I98" s="2"/>
    </row>
    <row r="99" spans="1:9" ht="20.100000000000001" customHeight="1">
      <c r="A99" s="273"/>
      <c r="B99" s="276"/>
      <c r="C99" s="277"/>
      <c r="D99" s="276"/>
      <c r="E99" s="277"/>
      <c r="F99" s="279"/>
      <c r="H99" s="2"/>
      <c r="I99" s="2"/>
    </row>
    <row r="100" spans="1:9" ht="14.1" customHeight="1">
      <c r="A100" s="6" t="s">
        <v>62</v>
      </c>
      <c r="B100" s="280">
        <v>197</v>
      </c>
      <c r="C100" s="281"/>
      <c r="D100" s="282">
        <v>434</v>
      </c>
      <c r="E100" s="283"/>
      <c r="F100" s="4">
        <f t="shared" ref="F100:F106" si="10">B100/D100</f>
        <v>0.45391705069124422</v>
      </c>
      <c r="H100" s="2"/>
      <c r="I100" s="2"/>
    </row>
    <row r="101" spans="1:9" ht="14.1" customHeight="1">
      <c r="A101" s="7" t="s">
        <v>143</v>
      </c>
      <c r="B101" s="292">
        <v>337</v>
      </c>
      <c r="C101" s="293"/>
      <c r="D101" s="294">
        <v>457</v>
      </c>
      <c r="E101" s="295"/>
      <c r="F101" s="5">
        <f t="shared" si="10"/>
        <v>0.73741794310722097</v>
      </c>
      <c r="H101" s="2"/>
      <c r="I101" s="2"/>
    </row>
    <row r="102" spans="1:9" ht="14.1" customHeight="1">
      <c r="A102" s="7" t="s">
        <v>144</v>
      </c>
      <c r="B102" s="292">
        <v>239</v>
      </c>
      <c r="C102" s="293"/>
      <c r="D102" s="294">
        <v>355</v>
      </c>
      <c r="E102" s="295"/>
      <c r="F102" s="5">
        <f t="shared" si="10"/>
        <v>0.6732394366197183</v>
      </c>
      <c r="G102" s="23"/>
      <c r="H102" s="2"/>
      <c r="I102" s="2"/>
    </row>
    <row r="103" spans="1:9" ht="14.1" customHeight="1">
      <c r="A103" s="7" t="s">
        <v>51</v>
      </c>
      <c r="B103" s="292">
        <v>243</v>
      </c>
      <c r="C103" s="293"/>
      <c r="D103" s="294">
        <v>277</v>
      </c>
      <c r="E103" s="295"/>
      <c r="F103" s="5">
        <f t="shared" si="10"/>
        <v>0.87725631768953072</v>
      </c>
      <c r="H103" s="2"/>
      <c r="I103" s="2"/>
    </row>
    <row r="104" spans="1:9" ht="14.1" customHeight="1">
      <c r="A104" s="7" t="s">
        <v>52</v>
      </c>
      <c r="B104" s="292">
        <v>1265</v>
      </c>
      <c r="C104" s="293"/>
      <c r="D104" s="294">
        <v>3538</v>
      </c>
      <c r="E104" s="295"/>
      <c r="F104" s="5">
        <f t="shared" si="10"/>
        <v>0.35754663651780666</v>
      </c>
      <c r="H104" s="2"/>
      <c r="I104" s="2"/>
    </row>
    <row r="105" spans="1:9" ht="14.1" customHeight="1">
      <c r="A105" s="7" t="s">
        <v>63</v>
      </c>
      <c r="B105" s="292">
        <v>247</v>
      </c>
      <c r="C105" s="293"/>
      <c r="D105" s="294">
        <v>1241</v>
      </c>
      <c r="E105" s="295"/>
      <c r="F105" s="5">
        <f t="shared" si="10"/>
        <v>0.19903303787268331</v>
      </c>
      <c r="I105" s="23"/>
    </row>
    <row r="106" spans="1:9" ht="14.1" customHeight="1">
      <c r="A106" s="8" t="s">
        <v>53</v>
      </c>
      <c r="B106" s="296">
        <v>131</v>
      </c>
      <c r="C106" s="297"/>
      <c r="D106" s="296">
        <v>6460</v>
      </c>
      <c r="E106" s="297"/>
      <c r="F106" s="47">
        <f t="shared" si="10"/>
        <v>2.0278637770897834E-2</v>
      </c>
      <c r="I106" s="23"/>
    </row>
    <row r="107" spans="1:9" ht="14.1" customHeight="1">
      <c r="I107" s="23"/>
    </row>
    <row r="108" spans="1:9" ht="14.1" customHeight="1">
      <c r="I108" s="23"/>
    </row>
    <row r="109" spans="1:9" ht="14.1" customHeight="1">
      <c r="I109" s="23"/>
    </row>
    <row r="110" spans="1:9" ht="14.1" customHeight="1">
      <c r="I110" s="23"/>
    </row>
    <row r="111" spans="1:9" ht="14.1" customHeight="1">
      <c r="I111" s="23"/>
    </row>
    <row r="112" spans="1:9" ht="14.1" customHeight="1">
      <c r="I112" s="23"/>
    </row>
    <row r="113" spans="1:9" ht="14.1" customHeight="1">
      <c r="A113" s="298" t="s">
        <v>90</v>
      </c>
      <c r="B113" s="300" t="s">
        <v>0</v>
      </c>
      <c r="C113" s="302" t="s">
        <v>1</v>
      </c>
      <c r="D113" s="304" t="s">
        <v>3</v>
      </c>
      <c r="E113" s="23"/>
      <c r="I113" s="23"/>
    </row>
    <row r="114" spans="1:9" ht="27.6" customHeight="1">
      <c r="A114" s="299"/>
      <c r="B114" s="301"/>
      <c r="C114" s="303"/>
      <c r="D114" s="305"/>
      <c r="E114" s="64"/>
      <c r="H114" s="2"/>
      <c r="I114" s="2"/>
    </row>
    <row r="115" spans="1:9" ht="14.1" customHeight="1">
      <c r="A115" s="65" t="s">
        <v>94</v>
      </c>
      <c r="B115" s="155">
        <v>2837.0817440000001</v>
      </c>
      <c r="C115" s="156">
        <v>2921.9305409999997</v>
      </c>
      <c r="D115" s="157">
        <f>SUM(B115:C115)</f>
        <v>5759.0122849999998</v>
      </c>
      <c r="E115" s="23"/>
      <c r="H115" s="2"/>
      <c r="I115" s="2"/>
    </row>
    <row r="116" spans="1:9" ht="14.1" customHeight="1">
      <c r="A116" s="201" t="s">
        <v>57</v>
      </c>
      <c r="B116" s="158">
        <v>86.338528999999994</v>
      </c>
      <c r="C116" s="159">
        <v>144.17362400000002</v>
      </c>
      <c r="D116" s="160">
        <f t="shared" ref="D116:D122" si="11">SUM(B116:C116)</f>
        <v>230.51215300000001</v>
      </c>
      <c r="E116" s="23"/>
      <c r="H116" s="2"/>
      <c r="I116" s="2"/>
    </row>
    <row r="117" spans="1:9" ht="14.1" customHeight="1">
      <c r="A117" s="201" t="s">
        <v>58</v>
      </c>
      <c r="B117" s="158">
        <v>459.72735299999999</v>
      </c>
      <c r="C117" s="159">
        <v>317.75524200000001</v>
      </c>
      <c r="D117" s="161">
        <f t="shared" si="11"/>
        <v>777.48259499999995</v>
      </c>
      <c r="E117" s="23"/>
      <c r="H117" s="2"/>
      <c r="I117" s="2"/>
    </row>
    <row r="118" spans="1:9" ht="14.1" customHeight="1">
      <c r="A118" s="201" t="s">
        <v>61</v>
      </c>
      <c r="B118" s="158">
        <v>130.647942</v>
      </c>
      <c r="C118" s="159">
        <v>214.10467599999998</v>
      </c>
      <c r="D118" s="161">
        <f t="shared" si="11"/>
        <v>344.75261799999998</v>
      </c>
      <c r="E118" s="23"/>
      <c r="H118" s="2"/>
      <c r="I118" s="2"/>
    </row>
    <row r="119" spans="1:9" ht="14.1" customHeight="1">
      <c r="A119" s="201" t="s">
        <v>59</v>
      </c>
      <c r="B119" s="158">
        <v>360.12535500000001</v>
      </c>
      <c r="C119" s="159">
        <v>256.87973499999998</v>
      </c>
      <c r="D119" s="161">
        <f t="shared" si="11"/>
        <v>617.00509</v>
      </c>
      <c r="E119" s="23"/>
      <c r="H119" s="2"/>
      <c r="I119" s="2"/>
    </row>
    <row r="120" spans="1:9" ht="14.1" customHeight="1">
      <c r="A120" s="201" t="s">
        <v>60</v>
      </c>
      <c r="B120" s="158">
        <v>561.93577900000003</v>
      </c>
      <c r="C120" s="159">
        <v>618.10759699999994</v>
      </c>
      <c r="D120" s="161">
        <f t="shared" si="11"/>
        <v>1180.0433760000001</v>
      </c>
      <c r="E120" s="23"/>
      <c r="H120" s="2"/>
      <c r="I120" s="2"/>
    </row>
    <row r="121" spans="1:9" ht="14.1" customHeight="1">
      <c r="A121" s="201" t="s">
        <v>54</v>
      </c>
      <c r="B121" s="158">
        <v>413.992142</v>
      </c>
      <c r="C121" s="159">
        <v>502.95087999999998</v>
      </c>
      <c r="D121" s="161">
        <f t="shared" si="11"/>
        <v>916.94302199999993</v>
      </c>
      <c r="E121" s="23"/>
      <c r="H121" s="2"/>
      <c r="I121" s="2"/>
    </row>
    <row r="122" spans="1:9" ht="14.1" customHeight="1">
      <c r="A122" s="42" t="s">
        <v>55</v>
      </c>
      <c r="B122" s="162">
        <v>824.31464600000004</v>
      </c>
      <c r="C122" s="163">
        <v>867.95878599999992</v>
      </c>
      <c r="D122" s="164">
        <f t="shared" si="11"/>
        <v>1692.273432</v>
      </c>
      <c r="H122" s="2"/>
      <c r="I122" s="2"/>
    </row>
    <row r="123" spans="1:9" ht="14.1" customHeight="1">
      <c r="I123" s="23"/>
    </row>
    <row r="124" spans="1:9" ht="14.1" customHeight="1">
      <c r="I124" s="23"/>
    </row>
    <row r="125" spans="1:9" ht="14.1" customHeight="1">
      <c r="I125" s="23"/>
    </row>
    <row r="126" spans="1:9" ht="14.1" customHeight="1">
      <c r="I126" s="23"/>
    </row>
    <row r="127" spans="1:9" ht="14.1" customHeight="1">
      <c r="I127" s="23"/>
    </row>
    <row r="128" spans="1:9" ht="14.1" customHeight="1">
      <c r="I128" s="23"/>
    </row>
    <row r="129" spans="1:22" ht="14.1" customHeight="1">
      <c r="I129" s="23"/>
    </row>
    <row r="130" spans="1:22" ht="21.4" customHeight="1">
      <c r="A130" s="199" t="s">
        <v>235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06" t="s">
        <v>140</v>
      </c>
      <c r="B132" s="307"/>
      <c r="C132" s="308"/>
      <c r="I132" s="3"/>
    </row>
    <row r="133" spans="1:22">
      <c r="A133" s="6" t="s">
        <v>49</v>
      </c>
      <c r="B133" s="147">
        <v>2003.4796660000002</v>
      </c>
      <c r="C133" s="17">
        <f>B133/SUM($B$133:$B$140)</f>
        <v>0.57413892694239699</v>
      </c>
      <c r="I133" s="3"/>
    </row>
    <row r="134" spans="1:22">
      <c r="A134" s="7" t="s">
        <v>44</v>
      </c>
      <c r="B134" s="145">
        <v>572.03963699999997</v>
      </c>
      <c r="C134" s="18">
        <f t="shared" ref="C134:C140" si="12">B134/SUM($B$133:$B$140)</f>
        <v>0.16392990102635674</v>
      </c>
      <c r="I134" s="3"/>
    </row>
    <row r="135" spans="1:22">
      <c r="A135" s="7" t="s">
        <v>45</v>
      </c>
      <c r="B135" s="145">
        <v>70.054046999999997</v>
      </c>
      <c r="C135" s="18">
        <f t="shared" si="12"/>
        <v>2.0075449756300268E-2</v>
      </c>
      <c r="I135" s="3"/>
    </row>
    <row r="136" spans="1:22">
      <c r="A136" s="7" t="s">
        <v>46</v>
      </c>
      <c r="B136" s="145">
        <v>55.000393000000003</v>
      </c>
      <c r="C136" s="18">
        <f t="shared" si="12"/>
        <v>1.5761510912399808E-2</v>
      </c>
      <c r="I136" s="3"/>
    </row>
    <row r="137" spans="1:22">
      <c r="A137" s="7" t="s">
        <v>47</v>
      </c>
      <c r="B137" s="145">
        <v>109.97444300000001</v>
      </c>
      <c r="C137" s="18">
        <f t="shared" si="12"/>
        <v>3.1515472688160441E-2</v>
      </c>
      <c r="I137" s="3"/>
    </row>
    <row r="138" spans="1:22">
      <c r="A138" s="7" t="s">
        <v>96</v>
      </c>
      <c r="B138" s="165">
        <v>434.74313100000001</v>
      </c>
      <c r="C138" s="95">
        <f t="shared" si="12"/>
        <v>0.12458472075549278</v>
      </c>
      <c r="I138" s="3"/>
    </row>
    <row r="139" spans="1:22">
      <c r="A139" s="7" t="s">
        <v>97</v>
      </c>
      <c r="B139" s="165">
        <v>229.85313100000002</v>
      </c>
      <c r="C139" s="95">
        <f t="shared" si="12"/>
        <v>6.5869213561906059E-2</v>
      </c>
      <c r="E139" s="86"/>
      <c r="I139" s="3"/>
    </row>
    <row r="140" spans="1:22">
      <c r="A140" s="8" t="s">
        <v>98</v>
      </c>
      <c r="B140" s="166">
        <v>14.393661999999999</v>
      </c>
      <c r="C140" s="96">
        <f t="shared" si="12"/>
        <v>4.124804356986948E-3</v>
      </c>
      <c r="I140" s="3"/>
    </row>
    <row r="141" spans="1:22">
      <c r="A141" s="54"/>
      <c r="B141" s="30"/>
      <c r="C141" s="57"/>
      <c r="I141" s="3"/>
    </row>
    <row r="142" spans="1:22" ht="22.15" customHeight="1">
      <c r="A142" s="54"/>
      <c r="B142" s="30"/>
      <c r="C142" s="57"/>
      <c r="D142" s="23"/>
      <c r="E142" s="23"/>
      <c r="F142" s="23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54"/>
      <c r="B143" s="30"/>
      <c r="C143" s="57"/>
      <c r="D143" s="23"/>
      <c r="E143" s="23"/>
      <c r="F143" s="23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09" t="s">
        <v>213</v>
      </c>
      <c r="B144" s="311" t="s">
        <v>145</v>
      </c>
      <c r="C144" s="311" t="s">
        <v>146</v>
      </c>
      <c r="D144" s="311" t="s">
        <v>21</v>
      </c>
      <c r="F144" s="23"/>
      <c r="H144" s="10"/>
      <c r="I144" s="11"/>
      <c r="J144" s="11"/>
      <c r="K144" s="10"/>
      <c r="L144" s="10"/>
      <c r="M144" s="10"/>
      <c r="N144" s="10"/>
      <c r="O144" s="10"/>
      <c r="P144" s="10"/>
      <c r="Q144" s="10"/>
    </row>
    <row r="145" spans="1:10">
      <c r="A145" s="310"/>
      <c r="B145" s="312"/>
      <c r="C145" s="312"/>
      <c r="D145" s="312"/>
      <c r="F145" s="23"/>
      <c r="H145" s="2"/>
      <c r="I145" s="3"/>
      <c r="J145" s="3"/>
    </row>
    <row r="146" spans="1:10" ht="13.9" customHeight="1">
      <c r="A146" s="48" t="s">
        <v>29</v>
      </c>
      <c r="B146" s="167">
        <v>729.42297299999996</v>
      </c>
      <c r="C146" s="212">
        <v>203.49513999999999</v>
      </c>
      <c r="D146" s="193">
        <f>C146/B146</f>
        <v>0.27898098570032287</v>
      </c>
      <c r="H146" s="2"/>
      <c r="I146" s="3"/>
      <c r="J146" s="3"/>
    </row>
    <row r="147" spans="1:10" ht="13.9" customHeight="1">
      <c r="A147" s="201" t="s">
        <v>30</v>
      </c>
      <c r="B147" s="168">
        <v>3237.2513960000001</v>
      </c>
      <c r="C147" s="213">
        <v>650.79191000000003</v>
      </c>
      <c r="D147" s="194">
        <f t="shared" ref="D147:D149" si="13">C147/B147</f>
        <v>0.20103224321846891</v>
      </c>
      <c r="I147" s="3"/>
    </row>
    <row r="148" spans="1:10" ht="13.9" customHeight="1">
      <c r="A148" s="201" t="s">
        <v>147</v>
      </c>
      <c r="B148" s="168">
        <v>406.797526</v>
      </c>
      <c r="C148" s="213">
        <v>52.904850999999994</v>
      </c>
      <c r="D148" s="194">
        <f t="shared" si="13"/>
        <v>0.13005204707169235</v>
      </c>
      <c r="I148" s="3"/>
    </row>
    <row r="149" spans="1:10" ht="13.9" customHeight="1">
      <c r="A149" s="42" t="s">
        <v>3</v>
      </c>
      <c r="B149" s="214">
        <v>4373.4718950000006</v>
      </c>
      <c r="C149" s="215">
        <v>907.19190100000003</v>
      </c>
      <c r="D149" s="195">
        <f t="shared" si="13"/>
        <v>0.20743060039717023</v>
      </c>
      <c r="E149" s="227">
        <f>1-D149</f>
        <v>0.79256939960282979</v>
      </c>
      <c r="H149" s="23"/>
      <c r="I149" s="23"/>
      <c r="J149" s="23"/>
    </row>
    <row r="150" spans="1:10" ht="13.9" customHeight="1">
      <c r="A150" s="54"/>
      <c r="B150" s="30"/>
      <c r="C150" s="57"/>
      <c r="H150" s="23"/>
      <c r="I150" s="23"/>
      <c r="J150" s="23"/>
    </row>
    <row r="151" spans="1:10" ht="13.9" customHeight="1">
      <c r="A151" s="54"/>
      <c r="B151" s="30"/>
      <c r="C151" s="57"/>
      <c r="H151" s="23"/>
      <c r="I151" s="23"/>
      <c r="J151" s="23"/>
    </row>
    <row r="152" spans="1:10" ht="13.9" customHeight="1">
      <c r="A152" s="54"/>
      <c r="B152" s="30"/>
      <c r="C152" s="57"/>
      <c r="H152" s="23"/>
      <c r="I152" s="23"/>
      <c r="J152" s="23"/>
    </row>
    <row r="153" spans="1:10" ht="13.9" customHeight="1">
      <c r="A153" s="23"/>
      <c r="H153" s="23"/>
      <c r="I153" s="23"/>
      <c r="J153" s="23"/>
    </row>
    <row r="154" spans="1:10" ht="13.9" customHeight="1">
      <c r="A154" s="319"/>
      <c r="B154" s="321"/>
      <c r="C154" s="321"/>
      <c r="D154" s="321"/>
      <c r="E154" s="1"/>
      <c r="F154" s="322"/>
      <c r="G154" s="322"/>
      <c r="H154" s="313"/>
      <c r="I154" s="313"/>
      <c r="J154" s="314"/>
    </row>
    <row r="155" spans="1:10" ht="13.9" customHeight="1">
      <c r="A155" s="320"/>
      <c r="B155" s="321"/>
      <c r="C155" s="321"/>
      <c r="D155" s="321"/>
      <c r="E155" s="1"/>
      <c r="F155" s="322"/>
      <c r="G155" s="322"/>
      <c r="H155" s="313"/>
      <c r="I155" s="313"/>
      <c r="J155" s="314"/>
    </row>
    <row r="156" spans="1:10" ht="13.9" customHeight="1">
      <c r="A156" s="54"/>
      <c r="B156" s="187"/>
      <c r="C156" s="187"/>
      <c r="D156" s="188"/>
      <c r="E156" s="1"/>
      <c r="F156" s="54"/>
      <c r="G156" s="54"/>
      <c r="H156" s="189"/>
      <c r="I156" s="189"/>
      <c r="J156" s="119"/>
    </row>
    <row r="157" spans="1:10" ht="13.9" customHeight="1">
      <c r="A157" s="54"/>
      <c r="B157" s="187"/>
      <c r="C157" s="187"/>
      <c r="D157" s="188"/>
      <c r="E157" s="1"/>
      <c r="F157" s="54"/>
      <c r="G157" s="54"/>
      <c r="H157" s="189"/>
      <c r="I157" s="189"/>
      <c r="J157" s="119"/>
    </row>
    <row r="158" spans="1:10" ht="13.9" customHeight="1">
      <c r="A158" s="54"/>
      <c r="B158" s="187"/>
      <c r="C158" s="187"/>
      <c r="D158" s="188"/>
      <c r="E158" s="1"/>
      <c r="F158" s="315"/>
      <c r="G158" s="315"/>
      <c r="H158" s="190"/>
      <c r="I158" s="189"/>
      <c r="J158" s="119"/>
    </row>
    <row r="159" spans="1:10" ht="13.9" customHeight="1">
      <c r="A159" s="54"/>
      <c r="B159" s="190"/>
      <c r="C159" s="187"/>
      <c r="D159" s="188"/>
      <c r="E159" s="119"/>
      <c r="F159" s="1"/>
      <c r="G159" s="1"/>
      <c r="H159" s="1"/>
      <c r="I159" s="1"/>
      <c r="J159" s="1"/>
    </row>
    <row r="160" spans="1:10" ht="13.9" customHeight="1">
      <c r="A160" s="54"/>
      <c r="B160" s="70"/>
      <c r="C160" s="70"/>
      <c r="D160" s="188"/>
      <c r="E160" s="1"/>
      <c r="F160" s="1"/>
      <c r="G160" s="1"/>
      <c r="H160" s="1"/>
      <c r="I160" s="1"/>
      <c r="J160" s="1"/>
    </row>
    <row r="161" spans="1:22" ht="13.9" customHeight="1">
      <c r="A161" s="54"/>
      <c r="B161" s="70"/>
      <c r="C161" s="29"/>
      <c r="D161" s="71"/>
      <c r="I161" s="3"/>
    </row>
    <row r="162" spans="1:22" ht="13.9" customHeight="1">
      <c r="A162" s="54"/>
      <c r="B162" s="70"/>
      <c r="C162" s="29"/>
      <c r="D162" s="71"/>
      <c r="I162" s="3"/>
    </row>
    <row r="163" spans="1:22" ht="13.9" customHeight="1">
      <c r="A163" s="54"/>
      <c r="B163" s="70"/>
      <c r="C163" s="29"/>
      <c r="D163" s="71"/>
      <c r="I163" s="3"/>
    </row>
    <row r="164" spans="1:22" ht="21.4" customHeight="1">
      <c r="A164" s="199" t="s">
        <v>236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</row>
    <row r="165" spans="1:22" ht="37.9" customHeight="1">
      <c r="A165" s="72"/>
      <c r="B165" s="70"/>
      <c r="C165" s="29"/>
      <c r="D165" s="71"/>
      <c r="I165" s="3"/>
    </row>
    <row r="166" spans="1:22" ht="13.9" customHeight="1">
      <c r="A166" s="72"/>
      <c r="B166" s="70"/>
      <c r="C166" s="29"/>
      <c r="D166" s="71"/>
      <c r="I166" s="3"/>
    </row>
    <row r="167" spans="1:22" ht="13.9" customHeight="1">
      <c r="A167" s="207" t="s">
        <v>100</v>
      </c>
      <c r="B167" s="101"/>
      <c r="C167" s="102"/>
      <c r="D167" s="71"/>
      <c r="I167" s="3"/>
    </row>
    <row r="168" spans="1:22" ht="13.9" customHeight="1">
      <c r="A168" s="316" t="s">
        <v>102</v>
      </c>
      <c r="B168" s="103" t="s">
        <v>0</v>
      </c>
      <c r="C168" s="148">
        <v>98</v>
      </c>
      <c r="D168" s="71"/>
      <c r="I168" s="3"/>
    </row>
    <row r="169" spans="1:22" ht="13.9" customHeight="1">
      <c r="A169" s="263"/>
      <c r="B169" s="104" t="s">
        <v>101</v>
      </c>
      <c r="C169" s="149">
        <v>122</v>
      </c>
      <c r="D169" s="71"/>
      <c r="I169" s="3"/>
    </row>
    <row r="170" spans="1:22" ht="13.9" customHeight="1">
      <c r="A170" s="263" t="s">
        <v>104</v>
      </c>
      <c r="B170" s="104" t="s">
        <v>0</v>
      </c>
      <c r="C170" s="149">
        <v>649</v>
      </c>
      <c r="D170" s="71"/>
      <c r="I170" s="3"/>
    </row>
    <row r="171" spans="1:22" ht="13.9" customHeight="1">
      <c r="A171" s="317"/>
      <c r="B171" s="104" t="s">
        <v>101</v>
      </c>
      <c r="C171" s="149">
        <v>427</v>
      </c>
      <c r="D171" s="71"/>
      <c r="I171" s="3"/>
    </row>
    <row r="172" spans="1:22" ht="13.9" customHeight="1">
      <c r="A172" s="263" t="s">
        <v>103</v>
      </c>
      <c r="B172" s="104" t="s">
        <v>0</v>
      </c>
      <c r="C172" s="149">
        <v>99</v>
      </c>
      <c r="D172" s="71"/>
      <c r="I172" s="3"/>
    </row>
    <row r="173" spans="1:22" ht="13.9" customHeight="1">
      <c r="A173" s="318"/>
      <c r="B173" s="105" t="s">
        <v>101</v>
      </c>
      <c r="C173" s="150">
        <v>76</v>
      </c>
      <c r="D173" s="71"/>
      <c r="I173" s="3"/>
    </row>
    <row r="174" spans="1:22" ht="13.9" customHeight="1">
      <c r="A174" s="197"/>
      <c r="B174" s="198" t="s">
        <v>2</v>
      </c>
      <c r="C174" s="216">
        <f>SUM(C168:C173)</f>
        <v>1471</v>
      </c>
      <c r="D174" s="71"/>
      <c r="I174" s="3"/>
    </row>
    <row r="175" spans="1:22" ht="13.9" customHeight="1">
      <c r="A175" s="197"/>
      <c r="B175" s="91"/>
      <c r="C175" s="29"/>
      <c r="D175" s="71"/>
      <c r="I175" s="3"/>
    </row>
    <row r="176" spans="1:22" ht="13.9" customHeight="1">
      <c r="A176" s="197"/>
      <c r="B176" s="91"/>
      <c r="C176" s="29"/>
      <c r="D176" s="71"/>
      <c r="I176" s="3"/>
    </row>
    <row r="177" spans="1:9" ht="13.9" customHeight="1">
      <c r="A177" s="72"/>
      <c r="B177" s="70"/>
      <c r="C177" s="29"/>
      <c r="D177" s="71"/>
      <c r="I177" s="3"/>
    </row>
    <row r="178" spans="1:9" ht="13.9" customHeight="1">
      <c r="A178" s="207" t="s">
        <v>219</v>
      </c>
      <c r="B178" s="101"/>
      <c r="C178" s="102"/>
      <c r="D178" s="71"/>
      <c r="I178" s="3"/>
    </row>
    <row r="179" spans="1:9" ht="13.9" customHeight="1">
      <c r="A179" s="201" t="s">
        <v>114</v>
      </c>
      <c r="B179" s="99"/>
      <c r="C179" s="148">
        <v>139</v>
      </c>
      <c r="D179" s="71"/>
      <c r="I179" s="3"/>
    </row>
    <row r="180" spans="1:9" ht="13.9" customHeight="1">
      <c r="A180" s="201" t="s">
        <v>105</v>
      </c>
      <c r="B180" s="99"/>
      <c r="C180" s="149">
        <v>96</v>
      </c>
      <c r="D180" s="71"/>
      <c r="I180" s="3"/>
    </row>
    <row r="181" spans="1:9" ht="13.9" customHeight="1">
      <c r="A181" s="201" t="s">
        <v>106</v>
      </c>
      <c r="B181" s="99"/>
      <c r="C181" s="149">
        <v>374</v>
      </c>
      <c r="D181" s="71"/>
      <c r="I181" s="3"/>
    </row>
    <row r="182" spans="1:9" ht="13.9" customHeight="1">
      <c r="A182" s="201" t="s">
        <v>107</v>
      </c>
      <c r="B182" s="99"/>
      <c r="C182" s="149">
        <v>322</v>
      </c>
      <c r="D182" s="71"/>
      <c r="I182" s="3"/>
    </row>
    <row r="183" spans="1:9" ht="13.9" customHeight="1">
      <c r="A183" s="42" t="s">
        <v>108</v>
      </c>
      <c r="B183" s="100"/>
      <c r="C183" s="150">
        <v>533</v>
      </c>
      <c r="D183" s="71"/>
      <c r="I183" s="3"/>
    </row>
    <row r="184" spans="1:9" ht="13.9" customHeight="1">
      <c r="A184" s="72"/>
      <c r="B184" s="70"/>
      <c r="C184" s="29"/>
      <c r="D184" s="71"/>
      <c r="I184" s="3"/>
    </row>
    <row r="185" spans="1:9" ht="13.9" customHeight="1">
      <c r="A185" s="207" t="s">
        <v>113</v>
      </c>
      <c r="B185" s="106"/>
      <c r="C185" s="106"/>
      <c r="D185" s="107"/>
      <c r="I185" s="3"/>
    </row>
    <row r="186" spans="1:9" ht="13.9" customHeight="1">
      <c r="A186" s="48" t="s">
        <v>129</v>
      </c>
      <c r="B186" s="108"/>
      <c r="C186" s="98"/>
      <c r="D186" s="149">
        <v>110</v>
      </c>
      <c r="I186" s="3"/>
    </row>
    <row r="187" spans="1:9" ht="13.9" customHeight="1">
      <c r="A187" s="201" t="s">
        <v>109</v>
      </c>
      <c r="B187" s="97"/>
      <c r="C187" s="99"/>
      <c r="D187" s="149">
        <v>150</v>
      </c>
      <c r="I187" s="3"/>
    </row>
    <row r="188" spans="1:9" ht="13.9" customHeight="1">
      <c r="A188" s="201" t="s">
        <v>110</v>
      </c>
      <c r="B188" s="97"/>
      <c r="C188" s="99"/>
      <c r="D188" s="149">
        <v>273</v>
      </c>
      <c r="I188" s="3"/>
    </row>
    <row r="189" spans="1:9" ht="13.9" customHeight="1">
      <c r="A189" s="201" t="s">
        <v>111</v>
      </c>
      <c r="B189" s="97"/>
      <c r="C189" s="99"/>
      <c r="D189" s="149">
        <v>659</v>
      </c>
      <c r="I189" s="3"/>
    </row>
    <row r="190" spans="1:9" ht="13.9" customHeight="1">
      <c r="A190" s="42" t="s">
        <v>112</v>
      </c>
      <c r="B190" s="109"/>
      <c r="C190" s="100"/>
      <c r="D190" s="150">
        <v>269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72"/>
      <c r="B197" s="70"/>
      <c r="C197" s="29"/>
      <c r="D197" s="71"/>
      <c r="I197" s="3"/>
    </row>
    <row r="198" spans="1:22" ht="20.100000000000001" customHeight="1">
      <c r="A198" s="137" t="s">
        <v>237</v>
      </c>
      <c r="B198" s="138"/>
      <c r="C198" s="138"/>
      <c r="D198" s="138"/>
      <c r="E198" s="138"/>
      <c r="F198" s="138"/>
      <c r="G198" s="138"/>
      <c r="H198" s="138"/>
      <c r="I198" s="138"/>
      <c r="J198" s="138"/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6"/>
    </row>
    <row r="199" spans="1:22" ht="20.45" customHeight="1">
      <c r="I199" s="3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91"/>
      <c r="I200" s="3"/>
    </row>
    <row r="201" spans="1:22" ht="13.9" customHeight="1">
      <c r="A201" s="207" t="s">
        <v>118</v>
      </c>
      <c r="B201" s="208"/>
      <c r="C201" s="208"/>
      <c r="D201" s="208"/>
      <c r="E201" s="208"/>
      <c r="F201" s="208"/>
      <c r="G201" s="209"/>
      <c r="H201" s="2"/>
      <c r="I201" s="2"/>
    </row>
    <row r="202" spans="1:22" ht="13.9" customHeight="1">
      <c r="A202" s="338" t="s">
        <v>124</v>
      </c>
      <c r="B202" s="339"/>
      <c r="C202" s="339"/>
      <c r="D202" s="339"/>
      <c r="E202" s="339"/>
      <c r="F202" s="340"/>
      <c r="G202" s="148">
        <v>877</v>
      </c>
      <c r="H202" s="2"/>
      <c r="I202" s="2"/>
    </row>
    <row r="203" spans="1:22" ht="14.45" customHeight="1">
      <c r="A203" s="341" t="s">
        <v>123</v>
      </c>
      <c r="B203" s="342"/>
      <c r="C203" s="342"/>
      <c r="D203" s="342"/>
      <c r="E203" s="342"/>
      <c r="F203" s="343"/>
      <c r="G203" s="150">
        <v>537</v>
      </c>
      <c r="H203" s="2"/>
      <c r="I203" s="2"/>
    </row>
    <row r="204" spans="1:22">
      <c r="A204" s="54"/>
      <c r="B204" s="192"/>
      <c r="C204" s="192"/>
      <c r="D204" s="192"/>
      <c r="E204" s="192"/>
      <c r="F204" s="192"/>
      <c r="G204" s="192"/>
      <c r="H204" s="203"/>
      <c r="I204" s="3"/>
    </row>
    <row r="205" spans="1:22" ht="14.45" customHeight="1">
      <c r="A205" s="54"/>
      <c r="B205" s="192"/>
      <c r="C205" s="192"/>
      <c r="D205" s="192"/>
      <c r="E205" s="192"/>
      <c r="F205" s="192"/>
      <c r="G205" s="192"/>
      <c r="H205" s="192"/>
      <c r="I205" s="3"/>
    </row>
    <row r="206" spans="1:22">
      <c r="I206" s="3"/>
    </row>
    <row r="207" spans="1:22">
      <c r="A207" s="323"/>
      <c r="B207" s="327"/>
      <c r="C207" s="324"/>
      <c r="H207" s="2"/>
      <c r="I207" s="3"/>
      <c r="J207" s="3"/>
    </row>
    <row r="208" spans="1:22" ht="15" customHeight="1">
      <c r="A208" s="272" t="s">
        <v>115</v>
      </c>
      <c r="B208" s="345" t="s">
        <v>116</v>
      </c>
      <c r="C208" s="345" t="s">
        <v>117</v>
      </c>
      <c r="H208" s="2"/>
      <c r="I208" s="3"/>
      <c r="J208" s="3"/>
    </row>
    <row r="209" spans="1:18">
      <c r="A209" s="344"/>
      <c r="B209" s="346"/>
      <c r="C209" s="346"/>
      <c r="H209" s="2"/>
      <c r="I209" s="3"/>
      <c r="J209" s="3"/>
    </row>
    <row r="210" spans="1:18">
      <c r="A210" s="344"/>
      <c r="B210" s="346"/>
      <c r="C210" s="346"/>
      <c r="D210" s="3"/>
      <c r="E210" s="3"/>
      <c r="H210" s="2"/>
      <c r="I210" s="2"/>
    </row>
    <row r="211" spans="1:18">
      <c r="A211" s="344"/>
      <c r="B211" s="347"/>
      <c r="C211" s="347"/>
      <c r="H211" s="2"/>
      <c r="I211" s="2"/>
    </row>
    <row r="212" spans="1:18">
      <c r="A212" s="273"/>
      <c r="B212" s="178">
        <v>6990</v>
      </c>
      <c r="C212" s="179">
        <v>996</v>
      </c>
      <c r="D212" s="125">
        <f>C212/B212</f>
        <v>0.1424892703862661</v>
      </c>
      <c r="E212" s="126">
        <f>1-D212</f>
        <v>0.85751072961373387</v>
      </c>
      <c r="H212" s="2"/>
      <c r="I212" s="2"/>
    </row>
    <row r="213" spans="1:18">
      <c r="A213" s="124"/>
      <c r="B213" s="122"/>
      <c r="C213" s="122"/>
      <c r="D213" s="123"/>
      <c r="H213" s="2"/>
      <c r="I213" s="2"/>
    </row>
    <row r="214" spans="1:18">
      <c r="A214" s="323"/>
      <c r="B214" s="324"/>
      <c r="H214" s="2"/>
      <c r="I214" s="3"/>
      <c r="J214" s="3"/>
    </row>
    <row r="215" spans="1:18" ht="14.45" customHeight="1">
      <c r="A215" s="325" t="s">
        <v>122</v>
      </c>
      <c r="B215" s="326"/>
      <c r="H215" s="2"/>
      <c r="I215" s="3"/>
      <c r="J215" s="3"/>
    </row>
    <row r="216" spans="1:18">
      <c r="A216" s="121">
        <v>2007</v>
      </c>
      <c r="B216" s="217">
        <v>137</v>
      </c>
      <c r="H216" s="2"/>
      <c r="I216" s="3"/>
      <c r="J216" s="3"/>
    </row>
    <row r="217" spans="1:18">
      <c r="A217" s="121">
        <v>2008</v>
      </c>
      <c r="B217" s="217">
        <v>125</v>
      </c>
      <c r="H217" s="2"/>
      <c r="I217" s="3"/>
      <c r="J217" s="3"/>
    </row>
    <row r="218" spans="1:18">
      <c r="A218" s="121">
        <v>2009</v>
      </c>
      <c r="B218" s="217">
        <v>138</v>
      </c>
      <c r="H218" s="2"/>
      <c r="I218" s="3"/>
      <c r="J218" s="3"/>
    </row>
    <row r="219" spans="1:18">
      <c r="A219" s="121">
        <v>2010</v>
      </c>
      <c r="B219" s="217">
        <v>152</v>
      </c>
      <c r="H219" s="2"/>
      <c r="I219" s="3"/>
      <c r="J219" s="3"/>
    </row>
    <row r="220" spans="1:18">
      <c r="A220" s="121">
        <v>2011</v>
      </c>
      <c r="B220" s="217">
        <v>135</v>
      </c>
      <c r="H220" s="2"/>
      <c r="I220" s="3"/>
      <c r="J220" s="3"/>
    </row>
    <row r="221" spans="1:18">
      <c r="H221" s="2"/>
      <c r="I221" s="3"/>
      <c r="J221" s="3"/>
    </row>
    <row r="222" spans="1:18">
      <c r="A222" s="323"/>
      <c r="B222" s="327"/>
      <c r="C222" s="327"/>
      <c r="D222" s="327"/>
      <c r="E222" s="327"/>
      <c r="F222" s="324"/>
      <c r="H222" s="2"/>
      <c r="I222" s="3"/>
      <c r="J222" s="3"/>
    </row>
    <row r="223" spans="1:18" ht="14.45" customHeight="1">
      <c r="A223" s="328" t="s">
        <v>118</v>
      </c>
      <c r="B223" s="329"/>
      <c r="C223" s="329"/>
      <c r="D223" s="329"/>
      <c r="E223" s="330"/>
      <c r="F223" s="118"/>
      <c r="H223" s="2"/>
      <c r="I223" s="3"/>
      <c r="J223" s="3"/>
    </row>
    <row r="224" spans="1:18" ht="14.45" customHeight="1">
      <c r="A224" s="331" t="s">
        <v>119</v>
      </c>
      <c r="B224" s="332"/>
      <c r="C224" s="332"/>
      <c r="D224" s="332"/>
      <c r="E224" s="333"/>
      <c r="F224" s="167">
        <v>2442</v>
      </c>
      <c r="H224" s="2"/>
      <c r="I224" s="334"/>
      <c r="J224" s="334"/>
      <c r="K224" s="334"/>
      <c r="L224" s="334"/>
      <c r="M224" s="334"/>
      <c r="N224" s="334"/>
      <c r="O224" s="334"/>
      <c r="P224" s="334"/>
      <c r="Q224" s="334"/>
      <c r="R224" s="334"/>
    </row>
    <row r="225" spans="1:22" ht="14.45" customHeight="1">
      <c r="A225" s="363" t="s">
        <v>126</v>
      </c>
      <c r="B225" s="364"/>
      <c r="C225" s="364"/>
      <c r="D225" s="364"/>
      <c r="E225" s="365"/>
      <c r="F225" s="168">
        <v>106</v>
      </c>
      <c r="H225" s="2"/>
      <c r="I225" s="366"/>
      <c r="J225" s="366"/>
      <c r="K225" s="366"/>
      <c r="L225" s="366"/>
      <c r="M225" s="366"/>
      <c r="N225" s="366"/>
      <c r="O225" s="366"/>
      <c r="P225" s="366"/>
      <c r="Q225" s="366"/>
      <c r="R225" s="189"/>
    </row>
    <row r="226" spans="1:22" ht="14.45" customHeight="1">
      <c r="A226" s="363" t="s">
        <v>120</v>
      </c>
      <c r="B226" s="364"/>
      <c r="C226" s="364"/>
      <c r="D226" s="364"/>
      <c r="E226" s="365"/>
      <c r="F226" s="168">
        <v>195</v>
      </c>
      <c r="H226" s="2"/>
      <c r="I226" s="367"/>
      <c r="J226" s="367"/>
      <c r="K226" s="367"/>
      <c r="L226" s="367"/>
      <c r="M226" s="367"/>
      <c r="N226" s="367"/>
      <c r="O226" s="367"/>
      <c r="P226" s="367"/>
      <c r="Q226" s="367"/>
      <c r="R226" s="189"/>
    </row>
    <row r="227" spans="1:22" ht="14.45" customHeight="1">
      <c r="A227" s="368" t="s">
        <v>125</v>
      </c>
      <c r="B227" s="369"/>
      <c r="C227" s="369"/>
      <c r="D227" s="369"/>
      <c r="E227" s="370"/>
      <c r="F227" s="171">
        <v>717</v>
      </c>
      <c r="H227" s="2"/>
      <c r="I227" s="3"/>
    </row>
    <row r="228" spans="1:22">
      <c r="H228" s="2"/>
      <c r="I228" s="2"/>
    </row>
    <row r="229" spans="1:22">
      <c r="I229" s="23"/>
    </row>
    <row r="230" spans="1:22" ht="14.45" customHeight="1">
      <c r="I230" s="23"/>
    </row>
    <row r="231" spans="1:22" ht="20.100000000000001" customHeight="1">
      <c r="A231" s="137" t="s">
        <v>209</v>
      </c>
      <c r="B231" s="138"/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</row>
    <row r="232" spans="1:22" ht="20.85" customHeight="1">
      <c r="A232" s="76"/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</row>
    <row r="233" spans="1:22" ht="15" customHeight="1">
      <c r="A233" s="371" t="s">
        <v>141</v>
      </c>
      <c r="B233" s="372"/>
      <c r="C233" s="373"/>
      <c r="D233" s="76"/>
      <c r="E233" s="204" t="s">
        <v>67</v>
      </c>
      <c r="F233" s="205"/>
      <c r="G233" s="205"/>
      <c r="H233" s="205"/>
      <c r="I233" s="205"/>
      <c r="J233" s="205"/>
      <c r="K233" s="205"/>
      <c r="L233" s="206"/>
      <c r="M233" s="76"/>
      <c r="N233" s="76"/>
      <c r="O233" s="76"/>
      <c r="P233" s="76"/>
      <c r="Q233" s="76"/>
      <c r="R233" s="76"/>
      <c r="S233" s="76"/>
      <c r="T233" s="76"/>
      <c r="U233" s="76"/>
      <c r="V233" s="76"/>
    </row>
    <row r="234" spans="1:22">
      <c r="A234" s="48" t="s">
        <v>66</v>
      </c>
      <c r="B234" s="172">
        <v>5470</v>
      </c>
      <c r="C234" s="92">
        <v>0.95</v>
      </c>
      <c r="E234" s="48" t="s">
        <v>74</v>
      </c>
      <c r="F234" s="49"/>
      <c r="G234" s="49"/>
      <c r="H234" s="49"/>
      <c r="I234" s="49"/>
      <c r="J234" s="110"/>
      <c r="K234" s="174">
        <v>1440.87826</v>
      </c>
      <c r="L234" s="114">
        <f>K234/SUM(K234:K235)</f>
        <v>0.29662163373713851</v>
      </c>
    </row>
    <row r="235" spans="1:22">
      <c r="A235" s="201" t="s">
        <v>65</v>
      </c>
      <c r="B235" s="145">
        <v>266</v>
      </c>
      <c r="C235" s="93">
        <v>0.05</v>
      </c>
      <c r="E235" s="201" t="s">
        <v>75</v>
      </c>
      <c r="F235" s="59"/>
      <c r="G235" s="59"/>
      <c r="H235" s="59"/>
      <c r="I235" s="59"/>
      <c r="J235" s="111"/>
      <c r="K235" s="169">
        <v>3416.7521219999999</v>
      </c>
      <c r="L235" s="115">
        <f>K235/SUM(K234:K235)</f>
        <v>0.70337836626286165</v>
      </c>
      <c r="M235" s="23"/>
      <c r="N235" s="23"/>
    </row>
    <row r="236" spans="1:22">
      <c r="A236" s="65" t="s">
        <v>91</v>
      </c>
      <c r="B236" s="173">
        <f>SUM(B234:B235)</f>
        <v>5736</v>
      </c>
      <c r="C236" s="77"/>
      <c r="E236" s="112" t="s">
        <v>142</v>
      </c>
      <c r="F236" s="61"/>
      <c r="G236" s="61"/>
      <c r="H236" s="61"/>
      <c r="I236" s="61"/>
      <c r="J236" s="113"/>
      <c r="K236" s="170">
        <v>73.587157000000005</v>
      </c>
      <c r="L236" s="116">
        <f>K236/SUM(K234:K235)</f>
        <v>1.5148776504832066E-2</v>
      </c>
      <c r="M236" s="117">
        <f>1-L236</f>
        <v>0.98485122349516796</v>
      </c>
      <c r="N236" s="23"/>
    </row>
    <row r="237" spans="1:22">
      <c r="G237" s="23"/>
      <c r="H237" s="23"/>
      <c r="I237" s="23"/>
    </row>
    <row r="238" spans="1:22">
      <c r="G238" s="23"/>
      <c r="H238" s="23"/>
      <c r="I238" s="23"/>
    </row>
    <row r="239" spans="1:22">
      <c r="A239" s="348" t="s">
        <v>68</v>
      </c>
      <c r="B239" s="349"/>
      <c r="C239" s="350"/>
      <c r="G239" s="23"/>
      <c r="H239" s="23"/>
      <c r="I239" s="23"/>
    </row>
    <row r="240" spans="1:22">
      <c r="A240" s="48" t="s">
        <v>69</v>
      </c>
      <c r="B240" s="148">
        <v>1064.60888</v>
      </c>
      <c r="C240" s="92">
        <f>B240/$B$245</f>
        <v>0.21215450184739976</v>
      </c>
      <c r="G240" s="23"/>
      <c r="H240" s="23"/>
      <c r="I240" s="23"/>
    </row>
    <row r="241" spans="1:9">
      <c r="A241" s="201" t="s">
        <v>70</v>
      </c>
      <c r="B241" s="149">
        <v>1496.663877</v>
      </c>
      <c r="C241" s="94">
        <f>B241/$B$245</f>
        <v>0.29825411493649479</v>
      </c>
      <c r="G241" s="23"/>
      <c r="H241" s="23"/>
      <c r="I241" s="23"/>
    </row>
    <row r="242" spans="1:9">
      <c r="A242" s="201" t="s">
        <v>71</v>
      </c>
      <c r="B242" s="149">
        <v>1161.3230859999999</v>
      </c>
      <c r="C242" s="94">
        <f>B242/$B$245</f>
        <v>0.23142764016228662</v>
      </c>
      <c r="G242" s="23"/>
      <c r="H242" s="23"/>
      <c r="I242" s="23"/>
    </row>
    <row r="243" spans="1:9">
      <c r="A243" s="201" t="s">
        <v>72</v>
      </c>
      <c r="B243" s="149">
        <v>753.95625599999994</v>
      </c>
      <c r="C243" s="94">
        <f>B243/$B$245</f>
        <v>0.15024786746698054</v>
      </c>
      <c r="G243" s="23"/>
      <c r="H243" s="23"/>
      <c r="I243" s="23"/>
    </row>
    <row r="244" spans="1:9">
      <c r="A244" s="201" t="s">
        <v>73</v>
      </c>
      <c r="B244" s="149">
        <v>541.53081099999997</v>
      </c>
      <c r="C244" s="93">
        <f>B244/$B$245</f>
        <v>0.10791587558683842</v>
      </c>
      <c r="G244" s="23"/>
      <c r="H244" s="23"/>
      <c r="I244" s="23"/>
    </row>
    <row r="245" spans="1:9">
      <c r="A245" s="65" t="s">
        <v>2</v>
      </c>
      <c r="B245" s="173">
        <f>SUM(B240:B244)</f>
        <v>5018.0829099999992</v>
      </c>
      <c r="C245" s="77"/>
      <c r="G245" s="23"/>
      <c r="H245" s="23"/>
      <c r="I245" s="23"/>
    </row>
    <row r="246" spans="1:9">
      <c r="G246" s="23"/>
      <c r="H246" s="23"/>
      <c r="I246" s="23"/>
    </row>
    <row r="247" spans="1:9">
      <c r="G247" s="23"/>
      <c r="H247" s="23"/>
      <c r="I247" s="23"/>
    </row>
    <row r="248" spans="1:9">
      <c r="G248" s="23"/>
      <c r="H248" s="23"/>
      <c r="I248" s="23"/>
    </row>
    <row r="249" spans="1:9">
      <c r="G249" s="23"/>
      <c r="H249" s="23"/>
      <c r="I249" s="23"/>
    </row>
    <row r="250" spans="1:9" ht="28.15" customHeight="1">
      <c r="A250" s="34" t="s">
        <v>225</v>
      </c>
      <c r="B250" s="225"/>
      <c r="C250" s="118"/>
      <c r="I250" s="23"/>
    </row>
    <row r="251" spans="1:9">
      <c r="A251" s="222" t="s">
        <v>221</v>
      </c>
      <c r="B251" s="223">
        <v>1426.365133</v>
      </c>
      <c r="C251" s="224">
        <f>B251/$B$255</f>
        <v>0.28424503119344535</v>
      </c>
      <c r="I251" s="23"/>
    </row>
    <row r="252" spans="1:9">
      <c r="A252" s="222" t="s">
        <v>222</v>
      </c>
      <c r="B252" s="223">
        <v>1368.93724</v>
      </c>
      <c r="C252" s="224">
        <f t="shared" ref="C252:C254" si="14">B252/$B$255</f>
        <v>0.27280084144181682</v>
      </c>
      <c r="I252" s="23"/>
    </row>
    <row r="253" spans="1:9">
      <c r="A253" s="222" t="s">
        <v>223</v>
      </c>
      <c r="B253" s="223">
        <v>918.03150899999991</v>
      </c>
      <c r="C253" s="224">
        <f t="shared" si="14"/>
        <v>0.18294466744531024</v>
      </c>
      <c r="I253" s="23"/>
    </row>
    <row r="254" spans="1:9">
      <c r="A254" s="222" t="s">
        <v>224</v>
      </c>
      <c r="B254" s="223">
        <v>1304.7490270000001</v>
      </c>
      <c r="C254" s="224">
        <f t="shared" si="14"/>
        <v>0.26000945991942759</v>
      </c>
      <c r="I254" s="23"/>
    </row>
    <row r="255" spans="1:9">
      <c r="A255" s="54"/>
      <c r="B255" s="223">
        <f>SUM(B251:B254)</f>
        <v>5018.0829089999997</v>
      </c>
      <c r="C255" s="119"/>
      <c r="I255" s="23"/>
    </row>
    <row r="256" spans="1:9">
      <c r="I256" s="23"/>
    </row>
    <row r="257" spans="1:22">
      <c r="I257" s="23"/>
    </row>
    <row r="258" spans="1:22">
      <c r="I258" s="23"/>
    </row>
    <row r="259" spans="1:22">
      <c r="I259" s="23"/>
    </row>
    <row r="260" spans="1:22">
      <c r="I260" s="23"/>
    </row>
    <row r="261" spans="1:22">
      <c r="H261" s="2"/>
      <c r="I261" s="2"/>
    </row>
    <row r="262" spans="1:22" ht="20.100000000000001" customHeight="1">
      <c r="A262" s="255" t="s">
        <v>208</v>
      </c>
      <c r="B262" s="256"/>
      <c r="C262" s="256"/>
      <c r="D262" s="256"/>
      <c r="E262" s="256"/>
      <c r="F262" s="256"/>
      <c r="G262" s="256"/>
      <c r="H262" s="256"/>
      <c r="I262" s="256"/>
      <c r="J262" s="256"/>
      <c r="K262" s="256"/>
      <c r="L262" s="256"/>
      <c r="M262" s="256"/>
      <c r="N262" s="256"/>
      <c r="O262" s="256"/>
      <c r="P262" s="256"/>
      <c r="Q262" s="256"/>
      <c r="R262" s="256"/>
      <c r="S262" s="256"/>
      <c r="T262" s="256"/>
      <c r="U262" s="256"/>
      <c r="V262" s="256"/>
    </row>
    <row r="263" spans="1:22" ht="20.85" customHeight="1">
      <c r="A263" s="1"/>
      <c r="B263" s="1"/>
      <c r="C263" s="10"/>
      <c r="D263" s="10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207" t="s">
        <v>48</v>
      </c>
      <c r="B264" s="208"/>
      <c r="C264" s="208"/>
      <c r="D264" s="208"/>
      <c r="E264" s="209"/>
      <c r="G264" s="3"/>
      <c r="I264" s="2"/>
    </row>
    <row r="265" spans="1:22" ht="64.900000000000006" customHeight="1">
      <c r="A265" s="48" t="s">
        <v>76</v>
      </c>
      <c r="B265" s="49"/>
      <c r="C265" s="49"/>
      <c r="D265" s="148">
        <v>2733.5777500000004</v>
      </c>
      <c r="E265" s="50">
        <f t="shared" ref="E265:E270" si="15">D265/SUM($D$265:$D$270)</f>
        <v>0.64387674804938666</v>
      </c>
      <c r="G265" s="3"/>
      <c r="I265" s="2"/>
    </row>
    <row r="266" spans="1:22">
      <c r="A266" s="201" t="s">
        <v>77</v>
      </c>
      <c r="B266" s="202"/>
      <c r="C266" s="51"/>
      <c r="D266" s="149">
        <v>755.96036100000003</v>
      </c>
      <c r="E266" s="46">
        <f t="shared" si="15"/>
        <v>0.17806162597530667</v>
      </c>
      <c r="G266" s="3"/>
      <c r="I266" s="2"/>
    </row>
    <row r="267" spans="1:22">
      <c r="A267" s="201" t="s">
        <v>78</v>
      </c>
      <c r="B267" s="202"/>
      <c r="C267" s="51"/>
      <c r="D267" s="149">
        <v>572.34201400000006</v>
      </c>
      <c r="E267" s="46">
        <f t="shared" si="15"/>
        <v>0.13481149923259236</v>
      </c>
      <c r="G267" s="3"/>
      <c r="I267" s="2"/>
    </row>
    <row r="268" spans="1:22">
      <c r="A268" s="201" t="s">
        <v>79</v>
      </c>
      <c r="B268" s="202"/>
      <c r="C268" s="51"/>
      <c r="D268" s="149">
        <v>97.41224600000001</v>
      </c>
      <c r="E268" s="46">
        <f t="shared" si="15"/>
        <v>2.2944831247132765E-2</v>
      </c>
      <c r="G268" s="3"/>
      <c r="I268" s="2"/>
    </row>
    <row r="269" spans="1:22">
      <c r="A269" s="201" t="s">
        <v>80</v>
      </c>
      <c r="B269" s="202"/>
      <c r="C269" s="51"/>
      <c r="D269" s="149">
        <v>72.148125999999991</v>
      </c>
      <c r="E269" s="46">
        <f t="shared" si="15"/>
        <v>1.6994029435137666E-2</v>
      </c>
      <c r="G269" s="3"/>
      <c r="I269" s="2"/>
    </row>
    <row r="270" spans="1:22">
      <c r="A270" s="42" t="s">
        <v>81</v>
      </c>
      <c r="B270" s="52"/>
      <c r="C270" s="53"/>
      <c r="D270" s="150">
        <v>14.057974999999999</v>
      </c>
      <c r="E270" s="47">
        <f t="shared" si="15"/>
        <v>3.311266060443891E-3</v>
      </c>
      <c r="G270" s="3"/>
      <c r="I270" s="2"/>
    </row>
    <row r="271" spans="1:22">
      <c r="A271" s="72"/>
      <c r="B271" s="72"/>
      <c r="C271" s="73"/>
      <c r="D271" s="29"/>
      <c r="E271" s="57"/>
      <c r="G271" s="3"/>
      <c r="I271" s="2"/>
    </row>
    <row r="272" spans="1:22">
      <c r="A272" s="72"/>
      <c r="B272" s="72"/>
      <c r="C272" s="73"/>
      <c r="D272" s="29"/>
      <c r="E272" s="57"/>
      <c r="G272" s="3"/>
      <c r="I272" s="2"/>
    </row>
    <row r="273" spans="1:14">
      <c r="A273" s="72"/>
      <c r="B273" s="72"/>
      <c r="C273" s="73"/>
      <c r="D273" s="29"/>
      <c r="E273" s="57"/>
      <c r="G273" s="3"/>
      <c r="I273" s="2"/>
    </row>
    <row r="274" spans="1:14">
      <c r="A274" s="72"/>
      <c r="B274" s="72"/>
      <c r="C274" s="73"/>
      <c r="D274" s="29"/>
      <c r="E274" s="57"/>
      <c r="G274" s="3"/>
      <c r="I274" s="2"/>
    </row>
    <row r="275" spans="1:14">
      <c r="A275" s="72"/>
      <c r="B275" s="72"/>
      <c r="C275" s="73"/>
      <c r="D275" s="29"/>
      <c r="E275" s="57"/>
      <c r="G275" s="3"/>
      <c r="I275" s="2"/>
    </row>
    <row r="276" spans="1:14" ht="33" customHeight="1">
      <c r="A276" s="72"/>
      <c r="B276" s="72"/>
      <c r="C276" s="73"/>
      <c r="D276" s="29"/>
      <c r="E276" s="57"/>
      <c r="G276" s="3"/>
      <c r="I276" s="2"/>
    </row>
    <row r="277" spans="1:14">
      <c r="A277" s="72"/>
      <c r="B277" s="72"/>
      <c r="C277" s="73"/>
      <c r="D277" s="29"/>
      <c r="E277" s="57"/>
      <c r="G277" s="3"/>
      <c r="I277" s="2"/>
    </row>
    <row r="278" spans="1:14">
      <c r="A278" s="72"/>
      <c r="B278" s="72"/>
      <c r="C278" s="73"/>
      <c r="D278" s="29"/>
      <c r="E278" s="57"/>
      <c r="G278" s="3"/>
      <c r="H278" s="207" t="s">
        <v>50</v>
      </c>
      <c r="I278" s="208"/>
      <c r="J278" s="208"/>
      <c r="K278" s="208"/>
      <c r="L278" s="209"/>
      <c r="M278" s="74"/>
      <c r="N278" s="75"/>
    </row>
    <row r="279" spans="1:14">
      <c r="A279" s="72"/>
      <c r="B279" s="72"/>
      <c r="C279" s="73"/>
      <c r="D279" s="29"/>
      <c r="E279" s="57"/>
      <c r="G279" s="3"/>
      <c r="H279" s="48" t="s">
        <v>86</v>
      </c>
      <c r="I279" s="49"/>
      <c r="J279" s="49"/>
      <c r="K279" s="49"/>
      <c r="L279" s="49"/>
      <c r="M279" s="167">
        <v>143.89552800000001</v>
      </c>
      <c r="N279" s="58">
        <f>M279/SUM($M$279:$M$283)</f>
        <v>4.1236267799350676E-2</v>
      </c>
    </row>
    <row r="280" spans="1:14">
      <c r="A280" s="72"/>
      <c r="B280" s="72"/>
      <c r="C280" s="73"/>
      <c r="D280" s="29"/>
      <c r="E280" s="57"/>
      <c r="G280" s="3"/>
      <c r="H280" s="201" t="s">
        <v>82</v>
      </c>
      <c r="I280" s="59"/>
      <c r="J280" s="59"/>
      <c r="K280" s="59"/>
      <c r="L280" s="59"/>
      <c r="M280" s="168">
        <v>982.41266400000006</v>
      </c>
      <c r="N280" s="60">
        <f>M280/SUM($M$279:$M$283)</f>
        <v>0.28153085968159841</v>
      </c>
    </row>
    <row r="281" spans="1:14">
      <c r="A281" s="54"/>
      <c r="B281" s="54"/>
      <c r="C281" s="55"/>
      <c r="D281" s="56"/>
      <c r="E281" s="57"/>
      <c r="H281" s="201" t="s">
        <v>83</v>
      </c>
      <c r="I281" s="59"/>
      <c r="J281" s="59"/>
      <c r="K281" s="59"/>
      <c r="L281" s="59"/>
      <c r="M281" s="168">
        <v>384.96379999999999</v>
      </c>
      <c r="N281" s="60">
        <f>M281/SUM($M$279:$M$283)</f>
        <v>0.11031941416452964</v>
      </c>
    </row>
    <row r="282" spans="1:14">
      <c r="H282" s="201" t="s">
        <v>84</v>
      </c>
      <c r="I282" s="59"/>
      <c r="J282" s="59"/>
      <c r="K282" s="59"/>
      <c r="L282" s="59"/>
      <c r="M282" s="168">
        <v>1227.7941639999999</v>
      </c>
      <c r="N282" s="60">
        <f>M282/SUM($M$279:$M$283)</f>
        <v>0.35185005158175503</v>
      </c>
    </row>
    <row r="283" spans="1:14">
      <c r="H283" s="42" t="s">
        <v>85</v>
      </c>
      <c r="I283" s="61"/>
      <c r="J283" s="61"/>
      <c r="K283" s="61"/>
      <c r="L283" s="61"/>
      <c r="M283" s="171">
        <v>750.47195399999998</v>
      </c>
      <c r="N283" s="62">
        <f>M283/SUM($M$279:$M$283)</f>
        <v>0.21506340677276625</v>
      </c>
    </row>
    <row r="284" spans="1:14">
      <c r="I284" s="2"/>
    </row>
    <row r="285" spans="1:14">
      <c r="H285" s="351" t="s">
        <v>220</v>
      </c>
      <c r="I285" s="352"/>
      <c r="J285" s="352"/>
      <c r="K285" s="352"/>
      <c r="L285" s="352"/>
      <c r="M285" s="352"/>
      <c r="N285" s="353"/>
    </row>
    <row r="286" spans="1:14">
      <c r="H286" s="85" t="s">
        <v>95</v>
      </c>
      <c r="I286" s="84"/>
      <c r="J286" s="84"/>
      <c r="K286" s="84"/>
      <c r="L286" s="84"/>
      <c r="M286" s="175">
        <v>2326.0078520000006</v>
      </c>
      <c r="N286" s="78">
        <f>M286/$M$289</f>
        <v>0.33190751312785399</v>
      </c>
    </row>
    <row r="287" spans="1:14" ht="15" customHeight="1">
      <c r="H287" s="354" t="s">
        <v>87</v>
      </c>
      <c r="I287" s="355"/>
      <c r="J287" s="355"/>
      <c r="K287" s="355"/>
      <c r="L287" s="356"/>
      <c r="M287" s="176">
        <v>2249.631179</v>
      </c>
      <c r="N287" s="78">
        <f>M287/$M$289</f>
        <v>0.32100901526826486</v>
      </c>
    </row>
    <row r="288" spans="1:14" ht="14.45" customHeight="1">
      <c r="H288" s="357" t="s">
        <v>88</v>
      </c>
      <c r="I288" s="358"/>
      <c r="J288" s="358"/>
      <c r="K288" s="358"/>
      <c r="L288" s="359"/>
      <c r="M288" s="176">
        <v>442.44387899999998</v>
      </c>
      <c r="N288" s="78">
        <f>M288/$M$289</f>
        <v>6.3134115154109591E-2</v>
      </c>
    </row>
    <row r="289" spans="1:22" ht="14.45" customHeight="1">
      <c r="H289" s="360" t="s">
        <v>20</v>
      </c>
      <c r="I289" s="361"/>
      <c r="J289" s="361"/>
      <c r="K289" s="361"/>
      <c r="L289" s="362"/>
      <c r="M289" s="177">
        <v>7008</v>
      </c>
      <c r="N289" s="79"/>
    </row>
    <row r="290" spans="1:22" ht="14.45" customHeight="1">
      <c r="I290" s="23"/>
    </row>
    <row r="291" spans="1:22" ht="14.45" customHeight="1">
      <c r="H291" s="2"/>
      <c r="I291" s="2"/>
    </row>
    <row r="292" spans="1:22">
      <c r="H292" s="2"/>
      <c r="I292" s="3"/>
    </row>
    <row r="293" spans="1:22" ht="15.75">
      <c r="A293" s="137" t="s">
        <v>232</v>
      </c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  <c r="L293" s="138"/>
      <c r="M293" s="138"/>
      <c r="N293" s="138"/>
      <c r="O293" s="138"/>
      <c r="P293" s="138"/>
      <c r="Q293" s="138"/>
      <c r="R293" s="138"/>
      <c r="S293" s="138"/>
      <c r="T293" s="138"/>
      <c r="U293" s="138"/>
      <c r="V293" s="138"/>
    </row>
    <row r="294" spans="1:22">
      <c r="A294" s="10"/>
      <c r="B294" s="10"/>
      <c r="C294" s="10"/>
      <c r="D294" s="10"/>
      <c r="E294" s="10"/>
      <c r="F294" s="10"/>
      <c r="G294" s="10"/>
      <c r="H294" s="10"/>
      <c r="I294" s="11"/>
      <c r="J294" s="3"/>
      <c r="P294" s="10"/>
      <c r="Q294" s="10"/>
      <c r="R294" s="10"/>
      <c r="S294" s="10"/>
      <c r="T294" s="10"/>
      <c r="U294" s="10"/>
      <c r="V294" s="10"/>
    </row>
    <row r="295" spans="1:22" ht="24" customHeight="1">
      <c r="A295" s="328" t="s">
        <v>214</v>
      </c>
      <c r="B295" s="329"/>
      <c r="C295" s="329"/>
      <c r="D295" s="329"/>
      <c r="E295" s="329"/>
      <c r="F295" s="330"/>
      <c r="H295" s="2"/>
      <c r="I295" s="3"/>
      <c r="J295" s="3"/>
    </row>
    <row r="296" spans="1:22" ht="24" customHeight="1">
      <c r="A296" s="380" t="s">
        <v>148</v>
      </c>
      <c r="B296" s="381"/>
      <c r="C296" s="381"/>
      <c r="D296" s="381"/>
      <c r="E296" s="382"/>
      <c r="F296" s="220">
        <v>1206</v>
      </c>
      <c r="H296" s="2"/>
      <c r="I296" s="3"/>
      <c r="J296" s="3"/>
    </row>
    <row r="297" spans="1:22" ht="24" customHeight="1">
      <c r="A297" s="374" t="s">
        <v>149</v>
      </c>
      <c r="B297" s="375"/>
      <c r="C297" s="375"/>
      <c r="D297" s="375"/>
      <c r="E297" s="376"/>
      <c r="F297" s="221">
        <v>5</v>
      </c>
      <c r="H297" s="2"/>
      <c r="I297" s="3"/>
      <c r="J297" s="3"/>
    </row>
    <row r="298" spans="1:22" ht="24" customHeight="1">
      <c r="A298" s="374" t="s">
        <v>150</v>
      </c>
      <c r="B298" s="375"/>
      <c r="C298" s="375"/>
      <c r="D298" s="375"/>
      <c r="E298" s="376"/>
      <c r="F298" s="221">
        <v>8</v>
      </c>
      <c r="H298" s="2"/>
      <c r="I298" s="3"/>
      <c r="J298" s="3"/>
    </row>
    <row r="299" spans="1:22" ht="24" customHeight="1">
      <c r="A299" s="374" t="s">
        <v>151</v>
      </c>
      <c r="B299" s="375"/>
      <c r="C299" s="375"/>
      <c r="D299" s="375"/>
      <c r="E299" s="376"/>
      <c r="F299" s="221">
        <v>2</v>
      </c>
      <c r="H299" s="2"/>
      <c r="I299" s="3"/>
      <c r="J299" s="3"/>
    </row>
    <row r="300" spans="1:22" ht="24" customHeight="1">
      <c r="A300" s="374" t="s">
        <v>152</v>
      </c>
      <c r="B300" s="375"/>
      <c r="C300" s="375"/>
      <c r="D300" s="375"/>
      <c r="E300" s="376"/>
      <c r="F300" s="221">
        <v>0</v>
      </c>
      <c r="H300" s="2"/>
      <c r="I300" s="3"/>
      <c r="J300" s="3"/>
    </row>
    <row r="301" spans="1:22" ht="24" customHeight="1">
      <c r="A301" s="374" t="s">
        <v>153</v>
      </c>
      <c r="B301" s="375"/>
      <c r="C301" s="375"/>
      <c r="D301" s="375"/>
      <c r="E301" s="376"/>
      <c r="F301" s="221">
        <v>25</v>
      </c>
      <c r="H301" s="2"/>
      <c r="I301" s="3"/>
      <c r="J301" s="3"/>
    </row>
    <row r="302" spans="1:22" ht="24" customHeight="1">
      <c r="A302" s="374" t="s">
        <v>154</v>
      </c>
      <c r="B302" s="375"/>
      <c r="C302" s="375"/>
      <c r="D302" s="375"/>
      <c r="E302" s="376"/>
      <c r="F302" s="221">
        <v>71</v>
      </c>
      <c r="H302" s="2"/>
      <c r="I302" s="3"/>
      <c r="J302" s="3"/>
      <c r="L302" s="23"/>
    </row>
    <row r="303" spans="1:22" ht="24" customHeight="1">
      <c r="A303" s="374" t="s">
        <v>155</v>
      </c>
      <c r="B303" s="375"/>
      <c r="C303" s="375"/>
      <c r="D303" s="375"/>
      <c r="E303" s="376"/>
      <c r="F303" s="221">
        <v>258</v>
      </c>
      <c r="H303" s="2"/>
      <c r="I303" s="3"/>
      <c r="J303" s="3"/>
    </row>
    <row r="304" spans="1:22" ht="24" customHeight="1">
      <c r="A304" s="374" t="s">
        <v>156</v>
      </c>
      <c r="B304" s="375"/>
      <c r="C304" s="375"/>
      <c r="D304" s="375"/>
      <c r="E304" s="376"/>
      <c r="F304" s="221">
        <v>37</v>
      </c>
      <c r="H304" s="2"/>
      <c r="I304" s="3"/>
      <c r="J304" s="3"/>
    </row>
    <row r="305" spans="1:22" ht="24" customHeight="1">
      <c r="A305" s="374" t="s">
        <v>157</v>
      </c>
      <c r="B305" s="375"/>
      <c r="C305" s="375"/>
      <c r="D305" s="375"/>
      <c r="E305" s="376"/>
      <c r="F305" s="221">
        <v>101</v>
      </c>
      <c r="H305" s="2"/>
      <c r="I305" s="3"/>
      <c r="J305" s="3"/>
    </row>
    <row r="306" spans="1:22" ht="24" customHeight="1">
      <c r="A306" s="377" t="s">
        <v>158</v>
      </c>
      <c r="B306" s="378"/>
      <c r="C306" s="378"/>
      <c r="D306" s="378"/>
      <c r="E306" s="379"/>
      <c r="F306" s="221">
        <v>54</v>
      </c>
      <c r="H306" s="2"/>
      <c r="I306" s="3"/>
      <c r="J306" s="3"/>
    </row>
    <row r="307" spans="1:22" ht="24" customHeight="1">
      <c r="A307" s="377" t="s">
        <v>159</v>
      </c>
      <c r="B307" s="378"/>
      <c r="C307" s="378"/>
      <c r="D307" s="378"/>
      <c r="E307" s="379"/>
      <c r="F307" s="221">
        <v>64</v>
      </c>
      <c r="H307" s="2"/>
      <c r="I307" s="3"/>
      <c r="J307" s="3"/>
    </row>
    <row r="308" spans="1:22" ht="24" customHeight="1">
      <c r="A308" s="374" t="s">
        <v>160</v>
      </c>
      <c r="B308" s="375"/>
      <c r="C308" s="375"/>
      <c r="D308" s="375"/>
      <c r="E308" s="376"/>
      <c r="F308" s="221">
        <v>88</v>
      </c>
      <c r="H308" s="2"/>
      <c r="I308" s="3"/>
      <c r="J308" s="3"/>
    </row>
    <row r="309" spans="1:22" ht="24" customHeight="1">
      <c r="A309" s="374" t="s">
        <v>161</v>
      </c>
      <c r="B309" s="375"/>
      <c r="C309" s="375"/>
      <c r="D309" s="375"/>
      <c r="E309" s="376"/>
      <c r="F309" s="221">
        <v>237</v>
      </c>
      <c r="H309" s="2"/>
      <c r="I309" s="3"/>
      <c r="J309" s="3"/>
    </row>
    <row r="310" spans="1:22" ht="24" customHeight="1">
      <c r="A310" s="374" t="s">
        <v>162</v>
      </c>
      <c r="B310" s="375"/>
      <c r="C310" s="375"/>
      <c r="D310" s="375"/>
      <c r="E310" s="376"/>
      <c r="F310" s="221">
        <v>160</v>
      </c>
      <c r="H310" s="2"/>
      <c r="I310" s="3"/>
      <c r="J310" s="3"/>
    </row>
    <row r="311" spans="1:22" ht="24" customHeight="1">
      <c r="A311" s="374" t="s">
        <v>163</v>
      </c>
      <c r="B311" s="375"/>
      <c r="C311" s="375"/>
      <c r="D311" s="375"/>
      <c r="E311" s="376"/>
      <c r="F311" s="221">
        <v>96</v>
      </c>
      <c r="H311" s="2"/>
      <c r="I311" s="3"/>
      <c r="J311" s="3"/>
    </row>
    <row r="312" spans="1:22">
      <c r="H312" s="2"/>
      <c r="I312" s="3"/>
      <c r="J312" s="3"/>
    </row>
    <row r="313" spans="1:22">
      <c r="A313" s="328" t="s">
        <v>130</v>
      </c>
      <c r="B313" s="329"/>
      <c r="C313" s="329"/>
      <c r="D313" s="329"/>
      <c r="E313" s="329"/>
      <c r="F313" s="329"/>
      <c r="G313" s="330"/>
      <c r="H313" s="2"/>
      <c r="I313" s="3"/>
      <c r="J313" s="3"/>
    </row>
    <row r="314" spans="1:22" ht="14.45" customHeight="1">
      <c r="A314" s="383" t="s">
        <v>121</v>
      </c>
      <c r="B314" s="384"/>
      <c r="C314" s="384"/>
      <c r="D314" s="384"/>
      <c r="E314" s="385"/>
      <c r="F314" s="167">
        <v>1206</v>
      </c>
      <c r="G314" s="120"/>
      <c r="H314" s="2"/>
      <c r="I314" s="3"/>
      <c r="J314" s="3"/>
    </row>
    <row r="315" spans="1:22" ht="14.45" customHeight="1">
      <c r="A315" s="386" t="s">
        <v>131</v>
      </c>
      <c r="B315" s="387"/>
      <c r="C315" s="387"/>
      <c r="D315" s="387"/>
      <c r="E315" s="388"/>
      <c r="F315" s="218">
        <v>811</v>
      </c>
      <c r="G315" s="18">
        <f>F315/$F$314</f>
        <v>0.67247097844112769</v>
      </c>
      <c r="H315" s="2"/>
      <c r="I315" s="3"/>
      <c r="J315" s="3"/>
    </row>
    <row r="316" spans="1:22" ht="14.45" customHeight="1">
      <c r="A316" s="386" t="s">
        <v>132</v>
      </c>
      <c r="B316" s="387"/>
      <c r="C316" s="387"/>
      <c r="D316" s="387"/>
      <c r="E316" s="388"/>
      <c r="F316" s="218">
        <v>387</v>
      </c>
      <c r="G316" s="18">
        <f>F316/$F$314</f>
        <v>0.32089552238805968</v>
      </c>
      <c r="H316" s="2"/>
      <c r="I316" s="3"/>
      <c r="J316" s="3"/>
    </row>
    <row r="317" spans="1:22" ht="14.45" customHeight="1">
      <c r="A317" s="389" t="s">
        <v>133</v>
      </c>
      <c r="B317" s="390"/>
      <c r="C317" s="390"/>
      <c r="D317" s="390"/>
      <c r="E317" s="391"/>
      <c r="F317" s="219">
        <v>8</v>
      </c>
      <c r="G317" s="26">
        <f>F317/$F$314</f>
        <v>6.6334991708126038E-3</v>
      </c>
      <c r="H317" s="2"/>
      <c r="I317" s="3"/>
      <c r="J317" s="3"/>
    </row>
    <row r="318" spans="1:22">
      <c r="H318" s="2"/>
      <c r="I318" s="3"/>
      <c r="J318" s="3"/>
    </row>
    <row r="319" spans="1:22" ht="20.100000000000001" customHeight="1">
      <c r="A319" s="392" t="s">
        <v>233</v>
      </c>
      <c r="B319" s="392"/>
      <c r="C319" s="392"/>
      <c r="D319" s="392"/>
      <c r="E319" s="392"/>
      <c r="F319" s="392"/>
      <c r="G319" s="392"/>
      <c r="H319" s="392"/>
      <c r="I319" s="392"/>
      <c r="J319" s="392"/>
      <c r="K319" s="392"/>
      <c r="L319" s="392"/>
      <c r="M319" s="392"/>
      <c r="N319" s="392"/>
      <c r="O319" s="392"/>
      <c r="P319" s="392"/>
      <c r="Q319" s="392"/>
      <c r="R319" s="392"/>
      <c r="S319" s="392"/>
      <c r="T319" s="392"/>
      <c r="U319" s="392"/>
      <c r="V319" s="392"/>
    </row>
    <row r="320" spans="1:22">
      <c r="H320" s="2"/>
      <c r="I320" s="3"/>
      <c r="J320" s="3"/>
    </row>
    <row r="321" spans="1:17">
      <c r="A321" s="393" t="s">
        <v>171</v>
      </c>
      <c r="B321" s="394"/>
      <c r="D321" s="393" t="s">
        <v>172</v>
      </c>
      <c r="E321" s="395"/>
      <c r="F321" s="395"/>
      <c r="G321" s="395"/>
      <c r="H321" s="395"/>
      <c r="I321" s="394"/>
      <c r="K321" s="396" t="s">
        <v>207</v>
      </c>
      <c r="L321" s="397"/>
      <c r="M321" s="397"/>
      <c r="N321" s="397"/>
      <c r="O321" s="397"/>
      <c r="P321" s="397"/>
      <c r="Q321" s="398"/>
    </row>
    <row r="322" spans="1:17">
      <c r="A322" s="196" t="s">
        <v>164</v>
      </c>
      <c r="B322" s="196">
        <v>0</v>
      </c>
      <c r="D322" s="404" t="s">
        <v>254</v>
      </c>
      <c r="E322" s="404"/>
      <c r="F322" s="404"/>
      <c r="G322" s="404"/>
      <c r="H322" s="404"/>
      <c r="I322" s="196">
        <v>16</v>
      </c>
      <c r="K322" s="400" t="s">
        <v>187</v>
      </c>
      <c r="L322" s="401"/>
      <c r="M322" s="401"/>
      <c r="N322" s="401"/>
      <c r="O322" s="401"/>
      <c r="P322" s="402"/>
      <c r="Q322" s="196">
        <v>0</v>
      </c>
    </row>
    <row r="323" spans="1:17">
      <c r="A323" s="196" t="s">
        <v>238</v>
      </c>
      <c r="B323" s="196">
        <v>5</v>
      </c>
      <c r="D323" s="405" t="s">
        <v>173</v>
      </c>
      <c r="E323" s="405"/>
      <c r="F323" s="405"/>
      <c r="G323" s="405"/>
      <c r="H323" s="405"/>
      <c r="I323" s="196">
        <v>0</v>
      </c>
      <c r="K323" s="400" t="s">
        <v>188</v>
      </c>
      <c r="L323" s="401"/>
      <c r="M323" s="401"/>
      <c r="N323" s="401"/>
      <c r="O323" s="401"/>
      <c r="P323" s="402"/>
      <c r="Q323" s="196">
        <v>0</v>
      </c>
    </row>
    <row r="324" spans="1:17">
      <c r="A324" s="196" t="s">
        <v>165</v>
      </c>
      <c r="B324" s="196">
        <v>0</v>
      </c>
      <c r="C324" s="70"/>
      <c r="D324" s="405" t="s">
        <v>174</v>
      </c>
      <c r="E324" s="405"/>
      <c r="F324" s="405"/>
      <c r="G324" s="405"/>
      <c r="H324" s="405"/>
      <c r="I324" s="196">
        <v>1</v>
      </c>
      <c r="K324" s="400" t="s">
        <v>189</v>
      </c>
      <c r="L324" s="401"/>
      <c r="M324" s="401"/>
      <c r="N324" s="401"/>
      <c r="O324" s="401"/>
      <c r="P324" s="402"/>
      <c r="Q324" s="196">
        <v>0</v>
      </c>
    </row>
    <row r="325" spans="1:17">
      <c r="A325" s="196" t="s">
        <v>239</v>
      </c>
      <c r="B325" s="196">
        <v>2</v>
      </c>
      <c r="C325" s="1"/>
      <c r="D325" s="399" t="s">
        <v>175</v>
      </c>
      <c r="E325" s="399"/>
      <c r="F325" s="399"/>
      <c r="G325" s="399"/>
      <c r="H325" s="399"/>
      <c r="I325" s="196">
        <v>0</v>
      </c>
      <c r="K325" s="400" t="s">
        <v>190</v>
      </c>
      <c r="L325" s="401"/>
      <c r="M325" s="401"/>
      <c r="N325" s="401"/>
      <c r="O325" s="401"/>
      <c r="P325" s="402"/>
      <c r="Q325" s="196">
        <v>0</v>
      </c>
    </row>
    <row r="326" spans="1:17">
      <c r="A326" s="196" t="s">
        <v>240</v>
      </c>
      <c r="B326" s="196">
        <v>16</v>
      </c>
      <c r="C326" s="1"/>
      <c r="D326" s="403" t="s">
        <v>176</v>
      </c>
      <c r="E326" s="403"/>
      <c r="F326" s="403"/>
      <c r="G326" s="403"/>
      <c r="H326" s="403"/>
      <c r="I326" s="196">
        <v>1</v>
      </c>
      <c r="K326" s="400" t="s">
        <v>195</v>
      </c>
      <c r="L326" s="401"/>
      <c r="M326" s="401"/>
      <c r="N326" s="401"/>
      <c r="O326" s="401"/>
      <c r="P326" s="402"/>
      <c r="Q326" s="196">
        <v>0</v>
      </c>
    </row>
    <row r="327" spans="1:17">
      <c r="A327" s="196" t="s">
        <v>241</v>
      </c>
      <c r="B327" s="196">
        <v>12</v>
      </c>
      <c r="D327" s="403" t="s">
        <v>177</v>
      </c>
      <c r="E327" s="403"/>
      <c r="F327" s="403"/>
      <c r="G327" s="403"/>
      <c r="H327" s="403"/>
      <c r="I327" s="196">
        <v>0</v>
      </c>
      <c r="K327" s="400" t="s">
        <v>191</v>
      </c>
      <c r="L327" s="401"/>
      <c r="M327" s="401"/>
      <c r="N327" s="401"/>
      <c r="O327" s="401"/>
      <c r="P327" s="402"/>
      <c r="Q327" s="196">
        <v>0</v>
      </c>
    </row>
    <row r="328" spans="1:17">
      <c r="A328" s="196" t="s">
        <v>242</v>
      </c>
      <c r="B328" s="196">
        <v>15</v>
      </c>
      <c r="D328" s="405" t="s">
        <v>255</v>
      </c>
      <c r="E328" s="405"/>
      <c r="F328" s="405"/>
      <c r="G328" s="405"/>
      <c r="H328" s="405"/>
      <c r="I328" s="196">
        <v>7</v>
      </c>
      <c r="K328" s="400" t="s">
        <v>196</v>
      </c>
      <c r="L328" s="401"/>
      <c r="M328" s="401"/>
      <c r="N328" s="401"/>
      <c r="O328" s="401"/>
      <c r="P328" s="402"/>
      <c r="Q328" s="196">
        <v>0</v>
      </c>
    </row>
    <row r="329" spans="1:17">
      <c r="A329" s="196" t="s">
        <v>166</v>
      </c>
      <c r="B329" s="196">
        <v>1</v>
      </c>
      <c r="D329" s="405" t="s">
        <v>178</v>
      </c>
      <c r="E329" s="405"/>
      <c r="F329" s="405"/>
      <c r="G329" s="405"/>
      <c r="H329" s="405"/>
      <c r="I329" s="196">
        <v>1</v>
      </c>
      <c r="K329" s="400" t="s">
        <v>198</v>
      </c>
      <c r="L329" s="401"/>
      <c r="M329" s="401"/>
      <c r="N329" s="401"/>
      <c r="O329" s="401"/>
      <c r="P329" s="402"/>
      <c r="Q329" s="196">
        <v>0</v>
      </c>
    </row>
    <row r="330" spans="1:17">
      <c r="A330" s="196" t="s">
        <v>167</v>
      </c>
      <c r="B330" s="196">
        <v>0</v>
      </c>
      <c r="D330" s="405" t="s">
        <v>179</v>
      </c>
      <c r="E330" s="405"/>
      <c r="F330" s="405"/>
      <c r="G330" s="405"/>
      <c r="H330" s="405"/>
      <c r="I330" s="196">
        <v>1</v>
      </c>
      <c r="K330" s="400" t="s">
        <v>197</v>
      </c>
      <c r="L330" s="401"/>
      <c r="M330" s="401"/>
      <c r="N330" s="401"/>
      <c r="O330" s="401"/>
      <c r="P330" s="402"/>
      <c r="Q330" s="196">
        <v>0</v>
      </c>
    </row>
    <row r="331" spans="1:17">
      <c r="A331" s="196" t="s">
        <v>243</v>
      </c>
      <c r="B331" s="196">
        <v>3</v>
      </c>
      <c r="D331" s="405" t="s">
        <v>180</v>
      </c>
      <c r="E331" s="405"/>
      <c r="F331" s="405"/>
      <c r="G331" s="405"/>
      <c r="H331" s="405"/>
      <c r="I331" s="196">
        <v>0</v>
      </c>
      <c r="K331" s="400" t="s">
        <v>199</v>
      </c>
      <c r="L331" s="401"/>
      <c r="M331" s="401"/>
      <c r="N331" s="401"/>
      <c r="O331" s="401"/>
      <c r="P331" s="402"/>
      <c r="Q331" s="196">
        <v>0</v>
      </c>
    </row>
    <row r="332" spans="1:17">
      <c r="A332" s="196" t="s">
        <v>244</v>
      </c>
      <c r="B332" s="196">
        <v>16</v>
      </c>
      <c r="D332" s="405" t="s">
        <v>181</v>
      </c>
      <c r="E332" s="405"/>
      <c r="F332" s="405"/>
      <c r="G332" s="405"/>
      <c r="H332" s="405"/>
      <c r="I332" s="196">
        <v>0</v>
      </c>
      <c r="K332" s="400" t="s">
        <v>192</v>
      </c>
      <c r="L332" s="401"/>
      <c r="M332" s="401"/>
      <c r="N332" s="401"/>
      <c r="O332" s="401"/>
      <c r="P332" s="402"/>
      <c r="Q332" s="196">
        <v>0</v>
      </c>
    </row>
    <row r="333" spans="1:17">
      <c r="A333" s="196" t="s">
        <v>245</v>
      </c>
      <c r="B333" s="196">
        <v>5</v>
      </c>
      <c r="D333" s="405" t="s">
        <v>182</v>
      </c>
      <c r="E333" s="405"/>
      <c r="F333" s="405"/>
      <c r="G333" s="405"/>
      <c r="H333" s="405"/>
      <c r="I333" s="196">
        <v>0</v>
      </c>
      <c r="K333" s="400" t="s">
        <v>200</v>
      </c>
      <c r="L333" s="401"/>
      <c r="M333" s="401"/>
      <c r="N333" s="401"/>
      <c r="O333" s="401"/>
      <c r="P333" s="402"/>
      <c r="Q333" s="196">
        <v>0</v>
      </c>
    </row>
    <row r="334" spans="1:17">
      <c r="A334" s="196" t="s">
        <v>168</v>
      </c>
      <c r="B334" s="196">
        <v>1</v>
      </c>
      <c r="D334" s="405" t="s">
        <v>256</v>
      </c>
      <c r="E334" s="405"/>
      <c r="F334" s="405"/>
      <c r="G334" s="405"/>
      <c r="H334" s="405"/>
      <c r="I334" s="196">
        <v>4</v>
      </c>
      <c r="K334" s="400" t="s">
        <v>201</v>
      </c>
      <c r="L334" s="401"/>
      <c r="M334" s="401"/>
      <c r="N334" s="401"/>
      <c r="O334" s="401"/>
      <c r="P334" s="402"/>
      <c r="Q334" s="196">
        <v>0</v>
      </c>
    </row>
    <row r="335" spans="1:17">
      <c r="A335" s="196" t="s">
        <v>246</v>
      </c>
      <c r="B335" s="196">
        <v>3</v>
      </c>
      <c r="D335" s="405" t="s">
        <v>257</v>
      </c>
      <c r="E335" s="405"/>
      <c r="F335" s="405"/>
      <c r="G335" s="405"/>
      <c r="H335" s="405"/>
      <c r="I335" s="196">
        <v>10</v>
      </c>
      <c r="K335" s="400" t="s">
        <v>262</v>
      </c>
      <c r="L335" s="401"/>
      <c r="M335" s="401"/>
      <c r="N335" s="401"/>
      <c r="O335" s="401"/>
      <c r="P335" s="402"/>
      <c r="Q335" s="196">
        <v>14</v>
      </c>
    </row>
    <row r="336" spans="1:17">
      <c r="A336" s="196" t="s">
        <v>247</v>
      </c>
      <c r="B336" s="196">
        <v>4</v>
      </c>
      <c r="D336" s="405" t="s">
        <v>183</v>
      </c>
      <c r="E336" s="405"/>
      <c r="F336" s="405"/>
      <c r="G336" s="405"/>
      <c r="H336" s="405"/>
      <c r="I336" s="196">
        <v>0</v>
      </c>
      <c r="K336" s="400" t="s">
        <v>202</v>
      </c>
      <c r="L336" s="401"/>
      <c r="M336" s="401"/>
      <c r="N336" s="401"/>
      <c r="O336" s="401"/>
      <c r="P336" s="402"/>
      <c r="Q336" s="196">
        <v>0</v>
      </c>
    </row>
    <row r="337" spans="1:17">
      <c r="A337" s="196" t="s">
        <v>248</v>
      </c>
      <c r="B337" s="196">
        <v>6</v>
      </c>
      <c r="D337" s="405" t="s">
        <v>258</v>
      </c>
      <c r="E337" s="405"/>
      <c r="F337" s="405"/>
      <c r="G337" s="405"/>
      <c r="H337" s="405"/>
      <c r="I337" s="196">
        <v>14</v>
      </c>
      <c r="K337" s="400" t="s">
        <v>203</v>
      </c>
      <c r="L337" s="401"/>
      <c r="M337" s="401"/>
      <c r="N337" s="401"/>
      <c r="O337" s="401"/>
      <c r="P337" s="402"/>
      <c r="Q337" s="196">
        <v>1</v>
      </c>
    </row>
    <row r="338" spans="1:17">
      <c r="A338" s="196" t="s">
        <v>169</v>
      </c>
      <c r="B338" s="196">
        <v>0</v>
      </c>
      <c r="D338" s="405" t="s">
        <v>259</v>
      </c>
      <c r="E338" s="405"/>
      <c r="F338" s="405"/>
      <c r="G338" s="405"/>
      <c r="H338" s="405"/>
      <c r="I338" s="196">
        <v>32</v>
      </c>
      <c r="K338" s="400" t="s">
        <v>204</v>
      </c>
      <c r="L338" s="401"/>
      <c r="M338" s="401"/>
      <c r="N338" s="401"/>
      <c r="O338" s="401"/>
      <c r="P338" s="402"/>
      <c r="Q338" s="196">
        <v>0</v>
      </c>
    </row>
    <row r="339" spans="1:17">
      <c r="A339" s="196" t="s">
        <v>249</v>
      </c>
      <c r="B339" s="196">
        <v>3</v>
      </c>
      <c r="D339" s="405" t="s">
        <v>260</v>
      </c>
      <c r="E339" s="405"/>
      <c r="F339" s="405"/>
      <c r="G339" s="405"/>
      <c r="H339" s="405"/>
      <c r="I339" s="196">
        <v>4</v>
      </c>
      <c r="K339" s="406" t="s">
        <v>205</v>
      </c>
      <c r="L339" s="406"/>
      <c r="M339" s="406"/>
      <c r="N339" s="406"/>
      <c r="O339" s="406"/>
      <c r="P339" s="406"/>
      <c r="Q339" s="196">
        <v>0</v>
      </c>
    </row>
    <row r="340" spans="1:17">
      <c r="A340" s="196" t="s">
        <v>250</v>
      </c>
      <c r="B340" s="196">
        <v>4</v>
      </c>
      <c r="D340" s="405" t="s">
        <v>184</v>
      </c>
      <c r="E340" s="405"/>
      <c r="F340" s="405"/>
      <c r="G340" s="405"/>
      <c r="H340" s="405"/>
      <c r="I340" s="196">
        <v>0</v>
      </c>
      <c r="K340" s="406" t="s">
        <v>263</v>
      </c>
      <c r="L340" s="406"/>
      <c r="M340" s="406"/>
      <c r="N340" s="406"/>
      <c r="O340" s="406"/>
      <c r="P340" s="406"/>
      <c r="Q340" s="196">
        <v>16</v>
      </c>
    </row>
    <row r="341" spans="1:17">
      <c r="A341" s="196" t="s">
        <v>251</v>
      </c>
      <c r="B341" s="196">
        <v>5</v>
      </c>
      <c r="D341" s="405" t="s">
        <v>261</v>
      </c>
      <c r="E341" s="405"/>
      <c r="F341" s="405"/>
      <c r="G341" s="405"/>
      <c r="H341" s="405"/>
      <c r="I341" s="196">
        <v>7</v>
      </c>
      <c r="K341" s="400" t="s">
        <v>264</v>
      </c>
      <c r="L341" s="401"/>
      <c r="M341" s="401"/>
      <c r="N341" s="401"/>
      <c r="O341" s="401"/>
      <c r="P341" s="402"/>
      <c r="Q341" s="196">
        <v>3</v>
      </c>
    </row>
    <row r="342" spans="1:17">
      <c r="A342" s="196" t="s">
        <v>252</v>
      </c>
      <c r="B342" s="196">
        <v>3</v>
      </c>
      <c r="D342" s="405" t="s">
        <v>185</v>
      </c>
      <c r="E342" s="405"/>
      <c r="F342" s="405"/>
      <c r="G342" s="405"/>
      <c r="H342" s="405"/>
      <c r="I342" s="196">
        <v>1</v>
      </c>
      <c r="K342" s="400" t="s">
        <v>265</v>
      </c>
      <c r="L342" s="401"/>
      <c r="M342" s="401"/>
      <c r="N342" s="401"/>
      <c r="O342" s="401"/>
      <c r="P342" s="402"/>
      <c r="Q342" s="196">
        <v>3</v>
      </c>
    </row>
    <row r="343" spans="1:17">
      <c r="A343" s="196" t="s">
        <v>253</v>
      </c>
      <c r="B343" s="196">
        <v>3</v>
      </c>
      <c r="D343" s="405" t="s">
        <v>186</v>
      </c>
      <c r="E343" s="405"/>
      <c r="F343" s="405"/>
      <c r="G343" s="405"/>
      <c r="H343" s="405"/>
      <c r="I343" s="196">
        <v>0</v>
      </c>
      <c r="K343" s="400" t="s">
        <v>206</v>
      </c>
      <c r="L343" s="401"/>
      <c r="M343" s="401"/>
      <c r="N343" s="401"/>
      <c r="O343" s="401"/>
      <c r="P343" s="402"/>
      <c r="Q343" s="196">
        <v>1</v>
      </c>
    </row>
    <row r="344" spans="1:17">
      <c r="A344" s="196" t="s">
        <v>170</v>
      </c>
      <c r="B344" s="196">
        <v>0</v>
      </c>
      <c r="D344" s="405" t="s">
        <v>215</v>
      </c>
      <c r="E344" s="405"/>
      <c r="F344" s="405"/>
      <c r="G344" s="405"/>
      <c r="H344" s="405"/>
      <c r="I344" s="196">
        <v>0</v>
      </c>
      <c r="K344" s="400" t="s">
        <v>266</v>
      </c>
      <c r="L344" s="401"/>
      <c r="M344" s="401"/>
      <c r="N344" s="401"/>
      <c r="O344" s="401"/>
      <c r="P344" s="402"/>
      <c r="Q344" s="196">
        <v>23</v>
      </c>
    </row>
    <row r="345" spans="1:17">
      <c r="H345" s="2"/>
      <c r="I345" s="2"/>
      <c r="K345" s="400" t="s">
        <v>267</v>
      </c>
      <c r="L345" s="401"/>
      <c r="M345" s="401"/>
      <c r="N345" s="401"/>
      <c r="O345" s="401"/>
      <c r="P345" s="402"/>
      <c r="Q345" s="196">
        <v>14</v>
      </c>
    </row>
    <row r="346" spans="1:17">
      <c r="H346" s="2"/>
      <c r="I346" s="2"/>
      <c r="K346" s="400" t="s">
        <v>268</v>
      </c>
      <c r="L346" s="401"/>
      <c r="M346" s="401"/>
      <c r="N346" s="401"/>
      <c r="O346" s="401"/>
      <c r="P346" s="402"/>
      <c r="Q346" s="196">
        <v>5</v>
      </c>
    </row>
    <row r="347" spans="1:17">
      <c r="H347" s="2"/>
      <c r="I347" s="2"/>
      <c r="K347" s="400" t="s">
        <v>269</v>
      </c>
      <c r="L347" s="401"/>
      <c r="M347" s="401"/>
      <c r="N347" s="401"/>
      <c r="O347" s="401"/>
      <c r="P347" s="402"/>
      <c r="Q347" s="196">
        <v>11</v>
      </c>
    </row>
    <row r="348" spans="1:17">
      <c r="H348" s="2"/>
      <c r="I348" s="2"/>
      <c r="K348" s="400" t="s">
        <v>270</v>
      </c>
      <c r="L348" s="401"/>
      <c r="M348" s="401"/>
      <c r="N348" s="401"/>
      <c r="O348" s="401"/>
      <c r="P348" s="402"/>
      <c r="Q348" s="196">
        <v>10</v>
      </c>
    </row>
    <row r="349" spans="1:17">
      <c r="H349" s="2"/>
      <c r="I349" s="2"/>
      <c r="K349" s="400" t="s">
        <v>271</v>
      </c>
      <c r="L349" s="401"/>
      <c r="M349" s="401"/>
      <c r="N349" s="401"/>
      <c r="O349" s="401"/>
      <c r="P349" s="402"/>
      <c r="Q349" s="196">
        <v>7</v>
      </c>
    </row>
    <row r="350" spans="1:17">
      <c r="H350" s="2"/>
      <c r="I350" s="2"/>
      <c r="K350" s="400" t="s">
        <v>193</v>
      </c>
      <c r="L350" s="401"/>
      <c r="M350" s="401"/>
      <c r="N350" s="401"/>
      <c r="O350" s="401"/>
      <c r="P350" s="402"/>
      <c r="Q350" s="196">
        <v>30</v>
      </c>
    </row>
    <row r="351" spans="1:17">
      <c r="H351" s="2"/>
      <c r="I351" s="2"/>
      <c r="K351" s="407" t="s">
        <v>194</v>
      </c>
      <c r="L351" s="407"/>
      <c r="M351" s="407"/>
      <c r="N351" s="407"/>
      <c r="O351" s="407"/>
      <c r="P351" s="407"/>
      <c r="Q351" s="196">
        <v>1</v>
      </c>
    </row>
    <row r="352" spans="1:17">
      <c r="H352" s="2"/>
      <c r="I352" s="2"/>
      <c r="K352" s="406" t="s">
        <v>272</v>
      </c>
      <c r="L352" s="406"/>
      <c r="M352" s="406"/>
      <c r="N352" s="406"/>
      <c r="O352" s="406"/>
      <c r="P352" s="406"/>
      <c r="Q352" s="196">
        <v>3</v>
      </c>
    </row>
    <row r="353" spans="4:22">
      <c r="H353" s="2"/>
      <c r="I353" s="2"/>
      <c r="K353" s="406" t="s">
        <v>273</v>
      </c>
      <c r="L353" s="406"/>
      <c r="M353" s="406"/>
      <c r="N353" s="406"/>
      <c r="O353" s="406"/>
      <c r="P353" s="406"/>
      <c r="Q353" s="196">
        <v>84</v>
      </c>
    </row>
    <row r="354" spans="4:22">
      <c r="H354" s="2"/>
      <c r="I354" s="2"/>
      <c r="K354" s="406" t="s">
        <v>274</v>
      </c>
      <c r="L354" s="406"/>
      <c r="M354" s="406"/>
      <c r="N354" s="406"/>
      <c r="O354" s="406"/>
      <c r="P354" s="406"/>
      <c r="Q354" s="196">
        <v>36</v>
      </c>
    </row>
    <row r="355" spans="4:22">
      <c r="H355" s="2"/>
      <c r="I355" s="2"/>
      <c r="K355" s="406" t="s">
        <v>275</v>
      </c>
      <c r="L355" s="406"/>
      <c r="M355" s="406"/>
      <c r="N355" s="406"/>
      <c r="O355" s="406"/>
      <c r="P355" s="406"/>
      <c r="Q355" s="196">
        <v>7</v>
      </c>
    </row>
    <row r="356" spans="4:22">
      <c r="H356" s="2"/>
      <c r="I356" s="2"/>
    </row>
    <row r="357" spans="4:22">
      <c r="I357" s="3"/>
    </row>
    <row r="358" spans="4:22">
      <c r="I358" s="3"/>
    </row>
    <row r="359" spans="4:22">
      <c r="I359" s="3"/>
      <c r="R359" s="33"/>
      <c r="S359" s="33"/>
      <c r="T359" s="33"/>
      <c r="U359" s="33"/>
      <c r="V359" s="33"/>
    </row>
    <row r="360" spans="4:22">
      <c r="D360" s="33"/>
      <c r="E360" s="33"/>
      <c r="F360" s="33"/>
      <c r="G360" s="33"/>
      <c r="H360" s="33"/>
      <c r="I360" s="33"/>
    </row>
    <row r="361" spans="4:22">
      <c r="I361" s="23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94"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B9D98D8-9431-4E0D-A991-DBA25A2C081E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Gambetta</vt:lpstr>
      <vt:lpstr>Gambetta!Impression_des_titres</vt:lpstr>
      <vt:lpstr>Gambetta!Zone_d_impression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GARNIER,Bernard</dc:creator>
  <cp:lastModifiedBy>john smith</cp:lastModifiedBy>
  <cp:lastPrinted>2014-04-15T14:14:51Z</cp:lastPrinted>
  <dcterms:created xsi:type="dcterms:W3CDTF">2011-01-24T15:08:36Z</dcterms:created>
  <dcterms:modified xsi:type="dcterms:W3CDTF">2014-06-17T12:53:10Z</dcterms:modified>
</cp:coreProperties>
</file>