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0730" windowHeight="9090"/>
  </bookViews>
  <sheets>
    <sheet name="La Martell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'La Martelle'!$1:$2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'La Martelle'!$A$1:$V$356</definedName>
  </definedNames>
  <calcPr calcId="144525"/>
</workbook>
</file>

<file path=xl/calcChain.xml><?xml version="1.0" encoding="utf-8"?>
<calcChain xmlns="http://schemas.openxmlformats.org/spreadsheetml/2006/main">
  <c r="K8" i="1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B4" s="1"/>
  <c r="C52"/>
  <c r="E52"/>
  <c r="F52"/>
  <c r="C53"/>
  <c r="E53"/>
  <c r="F53"/>
  <c r="C54"/>
  <c r="E54"/>
  <c r="F54"/>
  <c r="G52" s="1"/>
  <c r="C55"/>
  <c r="E55"/>
  <c r="F55"/>
  <c r="G53" s="1"/>
  <c r="C56"/>
  <c r="E56"/>
  <c r="F56"/>
  <c r="G54" s="1"/>
  <c r="G56"/>
  <c r="C57"/>
  <c r="E57"/>
  <c r="F57"/>
  <c r="G57"/>
  <c r="C58"/>
  <c r="E58"/>
  <c r="F58"/>
  <c r="G55" s="1"/>
  <c r="G58"/>
  <c r="C59"/>
  <c r="E59"/>
  <c r="F59"/>
  <c r="G59"/>
  <c r="B60"/>
  <c r="D60"/>
  <c r="F60"/>
  <c r="G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B10" s="1"/>
  <c r="L235"/>
  <c r="K10" s="1"/>
  <c r="B236"/>
  <c r="C234" s="1"/>
  <c r="L236"/>
  <c r="U10" s="1"/>
  <c r="M236"/>
  <c r="B245"/>
  <c r="C241" s="1"/>
  <c r="B255"/>
  <c r="C252" s="1"/>
  <c r="E265"/>
  <c r="E266"/>
  <c r="N279"/>
  <c r="N280"/>
  <c r="N281"/>
  <c r="N282"/>
  <c r="N283"/>
  <c r="M289"/>
  <c r="N287" s="1"/>
  <c r="G315"/>
  <c r="G316"/>
  <c r="G317"/>
  <c r="K4" l="1"/>
  <c r="K6"/>
  <c r="N288"/>
  <c r="N286"/>
  <c r="C253"/>
  <c r="C251"/>
  <c r="C244"/>
  <c r="C242"/>
  <c r="C240"/>
  <c r="C254"/>
  <c r="C243"/>
  <c r="C235"/>
  <c r="U4"/>
  <c r="U6" s="1"/>
</calcChain>
</file>

<file path=xl/sharedStrings.xml><?xml version="1.0" encoding="utf-8"?>
<sst xmlns="http://schemas.openxmlformats.org/spreadsheetml/2006/main" count="305" uniqueCount="275">
  <si>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</si>
  <si>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</si>
  <si>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</si>
  <si>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</si>
  <si>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</si>
  <si>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</si>
  <si>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</si>
  <si>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</si>
  <si>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</si>
  <si>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</si>
  <si>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</si>
  <si>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</si>
  <si>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</si>
  <si>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</si>
  <si>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</si>
  <si>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</si>
  <si>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</si>
  <si>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</si>
  <si>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</si>
  <si>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</si>
  <si>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</si>
  <si>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</si>
  <si>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</si>
  <si>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</si>
  <si>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</si>
  <si>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</si>
  <si>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</si>
  <si>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</si>
  <si>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</si>
  <si>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</si>
  <si>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</si>
  <si>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</si>
  <si>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</si>
  <si>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</si>
  <si>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</si>
  <si>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</si>
  <si>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</si>
  <si>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</si>
  <si>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</si>
  <si>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</si>
  <si>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</si>
  <si>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</si>
  <si>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</si>
  <si>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</si>
  <si>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</si>
  <si>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</si>
  <si>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</si>
  <si>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</si>
  <si>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</si>
  <si>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</si>
  <si>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</si>
  <si>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</si>
  <si>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</si>
  <si>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</si>
  <si>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</si>
  <si>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</si>
  <si>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</si>
  <si>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</si>
  <si>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</si>
  <si>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</si>
  <si>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</si>
  <si>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</si>
  <si>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</si>
  <si>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</si>
  <si>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</si>
  <si>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</si>
  <si>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</si>
  <si>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</si>
  <si>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</si>
  <si>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</si>
  <si>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</si>
  <si>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</si>
  <si>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</si>
  <si>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</si>
  <si>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</si>
  <si>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</si>
  <si>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</si>
  <si>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</si>
  <si>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</si>
  <si>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</si>
  <si>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</si>
  <si>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</si>
  <si>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</si>
  <si>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</si>
  <si>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</si>
  <si>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</si>
  <si>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</si>
  <si>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</si>
  <si>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</si>
  <si>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</si>
  <si>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</si>
  <si>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</si>
  <si>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</si>
  <si>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</si>
  <si>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</si>
  <si>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</si>
  <si>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</si>
  <si>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</si>
  <si>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</si>
  <si>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</si>
  <si>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</si>
  <si>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</si>
  <si>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</si>
  <si>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</si>
  <si>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</si>
  <si>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</si>
  <si>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</si>
  <si>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</si>
  <si>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</si>
  <si>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</si>
  <si>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</si>
  <si>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</si>
  <si>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</si>
  <si>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</si>
  <si>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</si>
  <si>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</si>
  <si>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</si>
  <si>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</si>
  <si>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</si>
  <si>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</si>
  <si>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</si>
  <si>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</si>
  <si>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</si>
  <si>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</si>
  <si>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</si>
  <si>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</si>
  <si>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</si>
  <si>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</si>
  <si>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</si>
  <si>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</si>
  <si>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</si>
  <si>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</si>
  <si>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</si>
  <si>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</si>
  <si>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</si>
  <si>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</si>
  <si>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</si>
  <si>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</si>
  <si>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</si>
  <si>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</si>
  <si>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</si>
  <si>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</si>
  <si>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</si>
  <si>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</si>
  <si>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</si>
  <si>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</si>
  <si>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</si>
  <si>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</si>
  <si>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</si>
  <si>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</si>
  <si>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</si>
  <si>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</si>
  <si>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</si>
  <si>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</si>
  <si>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</si>
  <si>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</si>
  <si>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</si>
  <si>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</si>
  <si>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</si>
  <si>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</si>
  <si>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</si>
  <si>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</si>
  <si>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</si>
  <si>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</si>
  <si>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</si>
  <si>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</si>
  <si>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</si>
  <si>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</si>
  <si>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</si>
  <si>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</si>
  <si>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</si>
  <si>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</si>
  <si>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</si>
  <si>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</si>
  <si>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</si>
  <si>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</si>
  <si>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</si>
  <si>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</si>
  <si>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</si>
  <si>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</si>
  <si>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</si>
  <si>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</si>
  <si>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</si>
  <si>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</si>
  <si>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</si>
  <si>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</si>
  <si>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</si>
  <si>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</si>
  <si>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</si>
  <si>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</si>
  <si>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</si>
  <si>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</si>
  <si>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</si>
  <si>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</si>
  <si>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</si>
  <si>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</si>
  <si>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</si>
  <si>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</si>
  <si>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</si>
  <si>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</si>
  <si>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</si>
  <si>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</si>
  <si>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</si>
  <si>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</si>
  <si>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</si>
  <si>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</si>
  <si>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</si>
  <si>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</si>
  <si>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</si>
  <si>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</si>
  <si>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</si>
  <si>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</si>
  <si>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</si>
  <si>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</si>
  <si>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</si>
  <si>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</si>
  <si>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</si>
  <si>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</si>
  <si>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</si>
  <si>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</si>
  <si>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</si>
  <si>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</si>
  <si>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</si>
  <si>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</si>
  <si>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</si>
  <si>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</si>
  <si>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</si>
  <si>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</si>
  <si>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</si>
  <si>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</si>
  <si>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</si>
  <si>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</si>
  <si>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</si>
  <si>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</si>
  <si>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</si>
  <si>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</si>
  <si>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</si>
  <si>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</si>
  <si>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</si>
  <si>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</si>
  <si>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</si>
  <si>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</si>
  <si>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</si>
  <si>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</si>
  <si>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</si>
  <si>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</si>
  <si>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</si>
  <si>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</si>
  <si>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</si>
  <si>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</si>
  <si>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</si>
  <si>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</si>
  <si>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</si>
  <si>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</si>
  <si>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</si>
  <si>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</si>
  <si>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</si>
  <si>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</si>
  <si>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</si>
  <si>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</si>
  <si>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</si>
  <si>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</si>
  <si>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</si>
  <si>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</si>
  <si>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</si>
  <si>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</si>
  <si>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</si>
  <si>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</si>
  <si>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</si>
  <si>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Evolution Population </t>
  </si>
  <si>
    <t>% de la population de Montpellier</t>
  </si>
  <si>
    <t>Population 2009</t>
  </si>
  <si>
    <t>Chiffres clefs</t>
  </si>
  <si>
    <t>La Martelle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</si>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</sst>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b/>
      <sz val="9"/>
      <color theme="1"/>
      <name val="Calibri"/>
      <family val="2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7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5" xfId="0" applyFont="1" applyFill="1" applyBorder="1" applyAlignment="1">
      <alignment vertical="center"/>
    </xf>
    <xf numFmtId="10" fontId="5" fillId="0" borderId="6" xfId="0" applyNumberFormat="1" applyFont="1" applyBorder="1" applyAlignment="1">
      <alignment vertical="center"/>
    </xf>
    <xf numFmtId="3" fontId="6" fillId="0" borderId="6" xfId="0" applyNumberFormat="1" applyFont="1" applyFill="1" applyBorder="1" applyAlignment="1">
      <alignment vertical="top"/>
    </xf>
    <xf numFmtId="10" fontId="5" fillId="0" borderId="10" xfId="0" applyNumberFormat="1" applyFont="1" applyBorder="1" applyAlignment="1">
      <alignment vertical="center"/>
    </xf>
    <xf numFmtId="3" fontId="6" fillId="0" borderId="10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horizontal="left" vertical="top"/>
    </xf>
    <xf numFmtId="0" fontId="10" fillId="7" borderId="5" xfId="0" applyFont="1" applyFill="1" applyBorder="1" applyAlignment="1">
      <alignment horizontal="left" vertical="top"/>
    </xf>
    <xf numFmtId="10" fontId="11" fillId="0" borderId="2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10" fontId="11" fillId="0" borderId="11" xfId="0" applyNumberFormat="1" applyFont="1" applyBorder="1" applyAlignment="1">
      <alignment vertical="center"/>
    </xf>
    <xf numFmtId="3" fontId="14" fillId="3" borderId="10" xfId="0" applyNumberFormat="1" applyFont="1" applyFill="1" applyBorder="1" applyAlignment="1">
      <alignment vertical="center"/>
    </xf>
    <xf numFmtId="3" fontId="12" fillId="3" borderId="13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0" fontId="11" fillId="8" borderId="12" xfId="0" applyFont="1" applyFill="1" applyBorder="1" applyAlignment="1">
      <alignment vertical="center"/>
    </xf>
    <xf numFmtId="10" fontId="5" fillId="0" borderId="7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1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14" xfId="0" applyNumberFormat="1" applyFont="1" applyFill="1" applyBorder="1" applyAlignment="1">
      <alignment vertical="center"/>
    </xf>
    <xf numFmtId="0" fontId="0" fillId="8" borderId="15" xfId="0" applyFont="1" applyFill="1" applyBorder="1" applyAlignment="1">
      <alignment vertical="center"/>
    </xf>
    <xf numFmtId="0" fontId="6" fillId="8" borderId="16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9" fontId="5" fillId="0" borderId="7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0" fontId="10" fillId="7" borderId="5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1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left" vertical="center" indent="1"/>
    </xf>
    <xf numFmtId="9" fontId="5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0" fontId="0" fillId="8" borderId="11" xfId="0" applyFont="1" applyFill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10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8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8" borderId="8" xfId="0" applyNumberFormat="1" applyFont="1" applyFill="1" applyBorder="1" applyAlignment="1">
      <alignment vertical="center"/>
    </xf>
    <xf numFmtId="1" fontId="6" fillId="8" borderId="11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1" fontId="6" fillId="8" borderId="15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1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0" fontId="0" fillId="7" borderId="5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6" borderId="0" xfId="0" applyFont="1" applyFill="1" applyAlignment="1">
      <alignment vertical="center"/>
    </xf>
    <xf numFmtId="10" fontId="18" fillId="0" borderId="0" xfId="0" applyNumberFormat="1" applyFont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10" fontId="5" fillId="0" borderId="13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9" fontId="0" fillId="0" borderId="0" xfId="0" applyNumberFormat="1" applyFont="1" applyAlignment="1">
      <alignment vertical="center"/>
    </xf>
    <xf numFmtId="9" fontId="6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top"/>
    </xf>
    <xf numFmtId="3" fontId="6" fillId="0" borderId="7" xfId="0" applyNumberFormat="1" applyFont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9" fontId="6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top"/>
    </xf>
    <xf numFmtId="3" fontId="6" fillId="0" borderId="11" xfId="0" applyNumberFormat="1" applyFont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3" borderId="13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3" fontId="6" fillId="0" borderId="7" xfId="0" applyNumberFormat="1" applyFont="1" applyBorder="1"/>
    <xf numFmtId="3" fontId="0" fillId="0" borderId="9" xfId="0" applyNumberFormat="1" applyFont="1" applyBorder="1" applyAlignment="1">
      <alignment vertical="center"/>
    </xf>
    <xf numFmtId="3" fontId="6" fillId="0" borderId="11" xfId="0" applyNumberFormat="1" applyFont="1" applyBorder="1"/>
    <xf numFmtId="3" fontId="0" fillId="0" borderId="12" xfId="0" applyNumberFormat="1" applyFont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3" fontId="6" fillId="0" borderId="14" xfId="0" applyNumberFormat="1" applyFont="1" applyBorder="1"/>
    <xf numFmtId="3" fontId="0" fillId="0" borderId="16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3" fontId="5" fillId="0" borderId="7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0" fontId="9" fillId="8" borderId="2" xfId="0" applyFont="1" applyFill="1" applyBorder="1" applyAlignment="1">
      <alignment vertical="center"/>
    </xf>
    <xf numFmtId="0" fontId="9" fillId="8" borderId="4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6" fillId="8" borderId="9" xfId="0" quotePrefix="1" applyFont="1" applyFill="1" applyBorder="1" applyAlignment="1">
      <alignment horizontal="left" vertical="center" indent="1"/>
    </xf>
    <xf numFmtId="3" fontId="6" fillId="0" borderId="11" xfId="0" applyNumberFormat="1" applyFont="1" applyBorder="1" applyAlignment="1">
      <alignment vertical="center"/>
    </xf>
    <xf numFmtId="0" fontId="6" fillId="8" borderId="12" xfId="0" quotePrefix="1" applyFont="1" applyFill="1" applyBorder="1" applyAlignment="1">
      <alignment horizontal="left" vertical="center" indent="1"/>
    </xf>
    <xf numFmtId="0" fontId="21" fillId="8" borderId="12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6" fillId="8" borderId="12" xfId="0" applyFont="1" applyFill="1" applyBorder="1" applyAlignment="1">
      <alignment horizontal="left" vertical="center" indent="1"/>
    </xf>
    <xf numFmtId="0" fontId="21" fillId="8" borderId="12" xfId="0" quotePrefix="1" applyFont="1" applyFill="1" applyBorder="1" applyAlignment="1">
      <alignment horizontal="left" vertical="center"/>
    </xf>
    <xf numFmtId="3" fontId="20" fillId="0" borderId="11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8" borderId="12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6" xfId="0" applyNumberFormat="1" applyFont="1" applyFill="1" applyBorder="1" applyAlignment="1">
      <alignment vertical="center"/>
    </xf>
    <xf numFmtId="0" fontId="6" fillId="6" borderId="6" xfId="0" applyFont="1" applyFill="1" applyBorder="1" applyAlignment="1">
      <alignment horizontal="left" vertical="center" indent="1"/>
    </xf>
    <xf numFmtId="10" fontId="5" fillId="3" borderId="13" xfId="0" applyNumberFormat="1" applyFont="1" applyFill="1" applyBorder="1" applyAlignment="1">
      <alignment vertical="center"/>
    </xf>
    <xf numFmtId="0" fontId="6" fillId="6" borderId="13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0" fontId="6" fillId="6" borderId="4" xfId="0" applyFont="1" applyFill="1" applyBorder="1" applyAlignment="1">
      <alignment horizontal="left" vertical="center" indent="1"/>
    </xf>
    <xf numFmtId="49" fontId="24" fillId="6" borderId="6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10" xfId="0" applyNumberFormat="1" applyFont="1" applyFill="1" applyBorder="1" applyAlignment="1" applyProtection="1">
      <alignment horizontal="left" vertical="center" indent="1"/>
    </xf>
    <xf numFmtId="49" fontId="24" fillId="6" borderId="13" xfId="0" applyNumberFormat="1" applyFont="1" applyFill="1" applyBorder="1" applyAlignment="1" applyProtection="1">
      <alignment horizontal="left" vertical="center" indent="1"/>
    </xf>
    <xf numFmtId="0" fontId="9" fillId="6" borderId="1" xfId="0" applyFont="1" applyFill="1" applyBorder="1" applyAlignment="1">
      <alignment vertical="center" wrapText="1"/>
    </xf>
    <xf numFmtId="0" fontId="6" fillId="6" borderId="12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6" fillId="0" borderId="8" xfId="0" applyNumberFormat="1" applyFont="1" applyFill="1" applyBorder="1" applyAlignment="1">
      <alignment vertical="center"/>
    </xf>
    <xf numFmtId="0" fontId="26" fillId="0" borderId="8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8" xfId="1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0" borderId="1" xfId="0" applyFont="1" applyBorder="1" applyAlignment="1">
      <alignment vertical="center"/>
    </xf>
    <xf numFmtId="0" fontId="7" fillId="0" borderId="9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49" fontId="13" fillId="8" borderId="12" xfId="0" applyNumberFormat="1" applyFont="1" applyFill="1" applyBorder="1" applyAlignment="1">
      <alignment horizontal="left" vertical="center" wrapText="1"/>
    </xf>
    <xf numFmtId="49" fontId="13" fillId="8" borderId="0" xfId="0" applyNumberFormat="1" applyFont="1" applyFill="1" applyBorder="1" applyAlignment="1">
      <alignment horizontal="left" vertical="center" wrapText="1"/>
    </xf>
    <xf numFmtId="49" fontId="13" fillId="8" borderId="11" xfId="0" applyNumberFormat="1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8" fillId="8" borderId="4" xfId="0" applyFont="1" applyFill="1" applyBorder="1" applyAlignment="1">
      <alignment vertical="center" wrapText="1"/>
    </xf>
    <xf numFmtId="0" fontId="8" fillId="8" borderId="3" xfId="0" applyFont="1" applyFill="1" applyBorder="1" applyAlignment="1">
      <alignment vertical="center" wrapText="1"/>
    </xf>
    <xf numFmtId="0" fontId="8" fillId="8" borderId="2" xfId="0" applyFont="1" applyFill="1" applyBorder="1" applyAlignment="1">
      <alignment vertical="center" wrapText="1"/>
    </xf>
    <xf numFmtId="0" fontId="8" fillId="8" borderId="4" xfId="0" applyFont="1" applyFill="1" applyBorder="1" applyAlignment="1">
      <alignment vertical="top" wrapText="1"/>
    </xf>
    <xf numFmtId="0" fontId="8" fillId="8" borderId="3" xfId="0" applyFont="1" applyFill="1" applyBorder="1" applyAlignment="1">
      <alignment vertical="top" wrapText="1"/>
    </xf>
    <xf numFmtId="0" fontId="8" fillId="8" borderId="2" xfId="0" applyFont="1" applyFill="1" applyBorder="1" applyAlignment="1">
      <alignment vertical="top" wrapText="1"/>
    </xf>
    <xf numFmtId="0" fontId="8" fillId="8" borderId="4" xfId="0" applyFont="1" applyFill="1" applyBorder="1" applyAlignment="1">
      <alignment horizontal="left" vertical="top" wrapText="1"/>
    </xf>
    <xf numFmtId="0" fontId="8" fillId="8" borderId="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49" fontId="13" fillId="8" borderId="9" xfId="0" applyNumberFormat="1" applyFont="1" applyFill="1" applyBorder="1" applyAlignment="1">
      <alignment horizontal="left" vertical="center" wrapText="1"/>
    </xf>
    <xf numFmtId="49" fontId="13" fillId="8" borderId="8" xfId="0" applyNumberFormat="1" applyFont="1" applyFill="1" applyBorder="1" applyAlignment="1">
      <alignment horizontal="left" vertical="center" wrapText="1"/>
    </xf>
    <xf numFmtId="49" fontId="13" fillId="8" borderId="7" xfId="0" applyNumberFormat="1" applyFont="1" applyFill="1" applyBorder="1" applyAlignment="1">
      <alignment horizontal="left" vertical="center" wrapText="1"/>
    </xf>
    <xf numFmtId="49" fontId="13" fillId="8" borderId="4" xfId="0" applyNumberFormat="1" applyFont="1" applyFill="1" applyBorder="1" applyAlignment="1">
      <alignment horizontal="left" vertical="center" wrapText="1"/>
    </xf>
    <xf numFmtId="49" fontId="13" fillId="8" borderId="3" xfId="0" applyNumberFormat="1" applyFont="1" applyFill="1" applyBorder="1" applyAlignment="1">
      <alignment horizontal="left" vertical="center" wrapText="1"/>
    </xf>
    <xf numFmtId="49" fontId="13" fillId="8" borderId="2" xfId="0" applyNumberFormat="1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left" vertical="center"/>
    </xf>
    <xf numFmtId="0" fontId="9" fillId="8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7" fillId="8" borderId="16" xfId="0" applyFont="1" applyFill="1" applyBorder="1" applyAlignment="1">
      <alignment horizontal="left" vertical="center" wrapText="1"/>
    </xf>
    <xf numFmtId="0" fontId="17" fillId="8" borderId="15" xfId="0" applyFont="1" applyFill="1" applyBorder="1" applyAlignment="1">
      <alignment horizontal="left" vertical="center" wrapText="1"/>
    </xf>
    <xf numFmtId="0" fontId="17" fillId="8" borderId="14" xfId="0" applyFont="1" applyFill="1" applyBorder="1" applyAlignment="1">
      <alignment horizontal="left" vertical="center" wrapText="1"/>
    </xf>
    <xf numFmtId="0" fontId="16" fillId="8" borderId="9" xfId="0" applyFont="1" applyFill="1" applyBorder="1" applyAlignment="1">
      <alignment horizontal="left" vertical="center" wrapText="1"/>
    </xf>
    <xf numFmtId="0" fontId="16" fillId="8" borderId="8" xfId="0" applyFont="1" applyFill="1" applyBorder="1" applyAlignment="1">
      <alignment horizontal="left" vertical="center" wrapText="1"/>
    </xf>
    <xf numFmtId="0" fontId="16" fillId="8" borderId="7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 textRotation="90" wrapText="1"/>
    </xf>
    <xf numFmtId="0" fontId="5" fillId="8" borderId="10" xfId="0" applyFont="1" applyFill="1" applyBorder="1" applyAlignment="1">
      <alignment horizontal="center" vertical="center" textRotation="90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16" fillId="8" borderId="16" xfId="0" applyFont="1" applyFill="1" applyBorder="1" applyAlignment="1">
      <alignment horizontal="left" vertical="top" wrapText="1"/>
    </xf>
    <xf numFmtId="0" fontId="16" fillId="8" borderId="15" xfId="0" applyFont="1" applyFill="1" applyBorder="1" applyAlignment="1">
      <alignment horizontal="left" vertical="top" wrapText="1"/>
    </xf>
    <xf numFmtId="0" fontId="16" fillId="8" borderId="1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6" fillId="8" borderId="12" xfId="0" applyFont="1" applyFill="1" applyBorder="1" applyAlignment="1">
      <alignment horizontal="left" vertical="top" wrapText="1"/>
    </xf>
    <xf numFmtId="0" fontId="16" fillId="8" borderId="0" xfId="0" applyFont="1" applyFill="1" applyBorder="1" applyAlignment="1">
      <alignment horizontal="left" vertical="top" wrapText="1"/>
    </xf>
    <xf numFmtId="0" fontId="16" fillId="8" borderId="1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8" borderId="9" xfId="0" applyFont="1" applyFill="1" applyBorder="1" applyAlignment="1">
      <alignment horizontal="left" vertical="top" wrapText="1"/>
    </xf>
    <xf numFmtId="0" fontId="16" fillId="8" borderId="8" xfId="0" applyFont="1" applyFill="1" applyBorder="1" applyAlignment="1">
      <alignment horizontal="left" vertical="top" wrapText="1"/>
    </xf>
    <xf numFmtId="0" fontId="16" fillId="8" borderId="7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5" fillId="8" borderId="4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left" vertical="center"/>
    </xf>
    <xf numFmtId="0" fontId="6" fillId="8" borderId="12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center" vertical="center" textRotation="43"/>
    </xf>
    <xf numFmtId="0" fontId="5" fillId="8" borderId="10" xfId="0" applyFont="1" applyFill="1" applyBorder="1" applyAlignment="1">
      <alignment horizontal="center" vertical="center" textRotation="43"/>
    </xf>
    <xf numFmtId="0" fontId="5" fillId="8" borderId="6" xfId="0" applyFont="1" applyFill="1" applyBorder="1" applyAlignment="1">
      <alignment horizontal="center" vertical="center" textRotation="43"/>
    </xf>
    <xf numFmtId="0" fontId="5" fillId="0" borderId="0" xfId="0" applyFont="1" applyFill="1" applyBorder="1" applyAlignment="1">
      <alignment horizontal="center" vertical="center" textRotation="48"/>
    </xf>
    <xf numFmtId="0" fontId="5" fillId="8" borderId="16" xfId="0" applyFont="1" applyFill="1" applyBorder="1" applyAlignment="1">
      <alignment horizontal="center" vertical="center" textRotation="50"/>
    </xf>
    <xf numFmtId="0" fontId="5" fillId="8" borderId="14" xfId="0" applyFont="1" applyFill="1" applyBorder="1" applyAlignment="1">
      <alignment horizontal="center" vertical="center" textRotation="50"/>
    </xf>
    <xf numFmtId="0" fontId="5" fillId="8" borderId="9" xfId="0" applyFont="1" applyFill="1" applyBorder="1" applyAlignment="1">
      <alignment horizontal="center" vertical="center" textRotation="50"/>
    </xf>
    <xf numFmtId="0" fontId="5" fillId="8" borderId="7" xfId="0" applyFont="1" applyFill="1" applyBorder="1" applyAlignment="1">
      <alignment horizontal="center" vertical="center" textRotation="50"/>
    </xf>
    <xf numFmtId="0" fontId="20" fillId="8" borderId="13" xfId="0" applyFont="1" applyFill="1" applyBorder="1" applyAlignment="1">
      <alignment horizontal="center" vertical="center" textRotation="90"/>
    </xf>
    <xf numFmtId="0" fontId="20" fillId="8" borderId="10" xfId="0" applyFont="1" applyFill="1" applyBorder="1" applyAlignment="1">
      <alignment horizontal="center" vertical="center" textRotation="90"/>
    </xf>
    <xf numFmtId="0" fontId="20" fillId="8" borderId="13" xfId="0" applyFont="1" applyFill="1" applyBorder="1" applyAlignment="1">
      <alignment horizontal="center" vertical="center" textRotation="90" wrapText="1"/>
    </xf>
    <xf numFmtId="0" fontId="20" fillId="8" borderId="10" xfId="0" applyFont="1" applyFill="1" applyBorder="1" applyAlignment="1">
      <alignment horizontal="center" vertical="center" textRotation="90" wrapText="1"/>
    </xf>
    <xf numFmtId="0" fontId="20" fillId="8" borderId="14" xfId="0" applyFont="1" applyFill="1" applyBorder="1" applyAlignment="1">
      <alignment horizontal="center" vertical="center" textRotation="90" wrapText="1"/>
    </xf>
    <xf numFmtId="0" fontId="20" fillId="8" borderId="11" xfId="0" applyFont="1" applyFill="1" applyBorder="1" applyAlignment="1">
      <alignment horizontal="center" vertical="center" textRotation="90" wrapText="1"/>
    </xf>
    <xf numFmtId="3" fontId="5" fillId="0" borderId="12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0" fontId="4" fillId="8" borderId="1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20" fillId="8" borderId="6" xfId="0" applyFont="1" applyFill="1" applyBorder="1" applyAlignment="1">
      <alignment horizontal="center" vertical="center" textRotation="90" wrapText="1"/>
    </xf>
    <xf numFmtId="0" fontId="5" fillId="8" borderId="1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3" fontId="5" fillId="0" borderId="16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0" fontId="6" fillId="8" borderId="9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6" fillId="8" borderId="9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10" fontId="26" fillId="7" borderId="8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26" fillId="7" borderId="8" xfId="0" applyNumberFormat="1" applyFont="1" applyFill="1" applyBorder="1" applyAlignment="1">
      <alignment horizontal="center" vertical="center"/>
    </xf>
    <xf numFmtId="1" fontId="26" fillId="7" borderId="8" xfId="0" applyNumberFormat="1" applyFont="1" applyFill="1" applyBorder="1" applyAlignment="1">
      <alignment vertical="center"/>
    </xf>
    <xf numFmtId="164" fontId="26" fillId="7" borderId="8" xfId="1" applyNumberFormat="1" applyFont="1" applyFill="1" applyBorder="1" applyAlignment="1">
      <alignment horizontal="center" vertical="center"/>
    </xf>
    <xf numFmtId="165" fontId="26" fillId="7" borderId="8" xfId="0" applyNumberFormat="1" applyFont="1" applyFill="1" applyBorder="1" applyAlignment="1">
      <alignment horizontal="center" vertical="center"/>
    </xf>
    <xf numFmtId="9" fontId="26" fillId="7" borderId="8" xfId="0" applyNumberFormat="1" applyFont="1" applyFill="1" applyBorder="1" applyAlignment="1">
      <alignment horizontal="center" vertical="center"/>
    </xf>
    <xf numFmtId="2" fontId="26" fillId="0" borderId="15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0" fontId="0" fillId="0" borderId="15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 wrapText="1"/>
    </xf>
    <xf numFmtId="0" fontId="31" fillId="0" borderId="17" xfId="0" applyFont="1" applyFill="1" applyBorder="1" applyAlignment="1">
      <alignment horizontal="right" vertical="center" wrapText="1"/>
    </xf>
    <xf numFmtId="0" fontId="29" fillId="7" borderId="5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0" borderId="0" xfId="0" applyFont="1" applyFill="1" applyBorder="1" applyAlignment="1">
      <alignment horizontal="right" vertical="center" indent="1"/>
    </xf>
    <xf numFmtId="0" fontId="30" fillId="0" borderId="17" xfId="0" applyFont="1" applyFill="1" applyBorder="1" applyAlignment="1">
      <alignment horizontal="right" vertical="center" indent="1"/>
    </xf>
    <xf numFmtId="0" fontId="29" fillId="7" borderId="5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vertical="center"/>
    </xf>
    <xf numFmtId="10" fontId="26" fillId="7" borderId="8" xfId="0" applyNumberFormat="1" applyFont="1" applyFill="1" applyBorder="1" applyAlignment="1">
      <alignment vertical="center"/>
    </xf>
    <xf numFmtId="166" fontId="26" fillId="7" borderId="8" xfId="0" applyNumberFormat="1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166" fontId="26" fillId="7" borderId="9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'La Martelle'!$B$42:$C$42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'La Martelle'!$A$43:$A$48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'La Martelle'!$B$43:$B$48</c:f>
              <c:numCache>
                <c:formatCode>#,##0</c:formatCode>
                <c:ptCount val="6"/>
                <c:pt idx="0">
                  <c:v>747.77406399999995</c:v>
                </c:pt>
                <c:pt idx="1">
                  <c:v>632.70411100000001</c:v>
                </c:pt>
                <c:pt idx="2">
                  <c:v>717.41421300000002</c:v>
                </c:pt>
                <c:pt idx="3">
                  <c:v>735.902511</c:v>
                </c:pt>
                <c:pt idx="4">
                  <c:v>537.27900699999998</c:v>
                </c:pt>
                <c:pt idx="5">
                  <c:v>177.489722</c:v>
                </c:pt>
              </c:numCache>
            </c:numRef>
          </c:val>
        </c:ser>
        <c:ser>
          <c:idx val="2"/>
          <c:order val="1"/>
          <c:tx>
            <c:strRef>
              <c:f>'La Martelle'!$D$42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'La Martelle'!$A$43:$A$48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'La Martelle'!$D$43:$D$48</c:f>
              <c:numCache>
                <c:formatCode>#,##0</c:formatCode>
                <c:ptCount val="6"/>
                <c:pt idx="0">
                  <c:v>487.46733900000004</c:v>
                </c:pt>
                <c:pt idx="1">
                  <c:v>647.46725199999992</c:v>
                </c:pt>
                <c:pt idx="2">
                  <c:v>764.39927999999998</c:v>
                </c:pt>
                <c:pt idx="3">
                  <c:v>932.37048400000003</c:v>
                </c:pt>
                <c:pt idx="4">
                  <c:v>598.96323499999994</c:v>
                </c:pt>
                <c:pt idx="5">
                  <c:v>162.823981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'La Martelle'!$G$43:$G$48</c:f>
              <c:numCache>
                <c:formatCode>0.00%</c:formatCode>
                <c:ptCount val="6"/>
                <c:pt idx="0">
                  <c:v>0.17295321424748344</c:v>
                </c:pt>
                <c:pt idx="1">
                  <c:v>0.17924411494036674</c:v>
                </c:pt>
                <c:pt idx="2">
                  <c:v>0.20747718292732842</c:v>
                </c:pt>
                <c:pt idx="3">
                  <c:v>0.23358444432543513</c:v>
                </c:pt>
                <c:pt idx="4">
                  <c:v>0.15909177545408659</c:v>
                </c:pt>
                <c:pt idx="5">
                  <c:v>4.7649268105299618E-2</c:v>
                </c:pt>
              </c:numCache>
            </c:numRef>
          </c:val>
        </c:ser>
        <c:dLbls>
          <c:showVal val="1"/>
        </c:dLbls>
        <c:gapWidth val="55"/>
        <c:overlap val="100"/>
        <c:axId val="76667904"/>
        <c:axId val="117965568"/>
      </c:barChart>
      <c:catAx>
        <c:axId val="7666790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7965568"/>
        <c:crosses val="autoZero"/>
        <c:auto val="1"/>
        <c:lblAlgn val="ctr"/>
        <c:lblOffset val="100"/>
      </c:catAx>
      <c:valAx>
        <c:axId val="117965568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7666790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'La Martelle'!$A$240:$A$244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'La Martelle'!$C$240:$C$244</c:f>
              <c:numCache>
                <c:formatCode>0%</c:formatCode>
                <c:ptCount val="5"/>
                <c:pt idx="0">
                  <c:v>6.380821293244565E-3</c:v>
                </c:pt>
                <c:pt idx="1">
                  <c:v>8.0512968265808851E-2</c:v>
                </c:pt>
                <c:pt idx="2">
                  <c:v>0.20365669664570796</c:v>
                </c:pt>
                <c:pt idx="3">
                  <c:v>0.42644508290213029</c:v>
                </c:pt>
                <c:pt idx="4">
                  <c:v>0.28300443089310834</c:v>
                </c:pt>
              </c:numCache>
            </c:numRef>
          </c:val>
        </c:ser>
        <c:dLbls/>
        <c:gapWidth val="50"/>
        <c:axId val="118810496"/>
        <c:axId val="118812032"/>
      </c:barChart>
      <c:catAx>
        <c:axId val="11881049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8812032"/>
        <c:crosses val="autoZero"/>
        <c:auto val="1"/>
        <c:lblAlgn val="ctr"/>
        <c:lblOffset val="100"/>
      </c:catAx>
      <c:valAx>
        <c:axId val="11881203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881049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'La Martelle'!$H$286:$L$288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'La Martelle'!$N$286:$N$288</c:f>
              <c:numCache>
                <c:formatCode>0.00%</c:formatCode>
                <c:ptCount val="3"/>
                <c:pt idx="0">
                  <c:v>7.5463486691057707E-2</c:v>
                </c:pt>
                <c:pt idx="1">
                  <c:v>0.53008749559150248</c:v>
                </c:pt>
                <c:pt idx="2">
                  <c:v>0.39444901771743979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'La Martelle'!$A$168:$B$173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'La Martelle'!$C$168:$C$173</c:f>
              <c:numCache>
                <c:formatCode>#,##0</c:formatCode>
                <c:ptCount val="6"/>
                <c:pt idx="0">
                  <c:v>48</c:v>
                </c:pt>
                <c:pt idx="1">
                  <c:v>43</c:v>
                </c:pt>
                <c:pt idx="2">
                  <c:v>206</c:v>
                </c:pt>
                <c:pt idx="3">
                  <c:v>170</c:v>
                </c:pt>
                <c:pt idx="4">
                  <c:v>46</c:v>
                </c:pt>
                <c:pt idx="5">
                  <c:v>52</c:v>
                </c:pt>
              </c:numCache>
            </c:numRef>
          </c:val>
        </c:ser>
        <c:dLbls/>
        <c:gapWidth val="50"/>
        <c:axId val="118728960"/>
        <c:axId val="119013376"/>
      </c:barChart>
      <c:catAx>
        <c:axId val="118728960"/>
        <c:scaling>
          <c:orientation val="minMax"/>
        </c:scaling>
        <c:axPos val="b"/>
        <c:majorGridlines/>
        <c:tickLblPos val="nextTo"/>
        <c:crossAx val="119013376"/>
        <c:crosses val="autoZero"/>
        <c:auto val="1"/>
        <c:lblAlgn val="ctr"/>
        <c:lblOffset val="100"/>
      </c:catAx>
      <c:valAx>
        <c:axId val="119013376"/>
        <c:scaling>
          <c:orientation val="minMax"/>
        </c:scaling>
        <c:axPos val="l"/>
        <c:majorGridlines/>
        <c:numFmt formatCode="#,##0" sourceLinked="1"/>
        <c:tickLblPos val="nextTo"/>
        <c:crossAx val="118728960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'La Martelle'!$A$179:$A$183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'La Martelle'!$C$179:$C$183</c:f>
              <c:numCache>
                <c:formatCode>#,##0</c:formatCode>
                <c:ptCount val="5"/>
                <c:pt idx="0">
                  <c:v>48</c:v>
                </c:pt>
                <c:pt idx="1">
                  <c:v>42</c:v>
                </c:pt>
                <c:pt idx="2">
                  <c:v>153</c:v>
                </c:pt>
                <c:pt idx="3">
                  <c:v>123</c:v>
                </c:pt>
                <c:pt idx="4">
                  <c:v>198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'La Martelle'!$A$186:$A$190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'La Martelle'!$D$186:$D$190</c:f>
              <c:numCache>
                <c:formatCode>#,##0</c:formatCode>
                <c:ptCount val="5"/>
                <c:pt idx="0">
                  <c:v>30</c:v>
                </c:pt>
                <c:pt idx="1">
                  <c:v>57</c:v>
                </c:pt>
                <c:pt idx="2">
                  <c:v>101</c:v>
                </c:pt>
                <c:pt idx="3">
                  <c:v>265</c:v>
                </c:pt>
                <c:pt idx="4">
                  <c:v>110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Logement HLM</a:t>
            </a:r>
            <a:r>
              <a:rPr lang="en-US" sz="1800" b="1" i="0" baseline="30000">
                <a:effectLst/>
              </a:rPr>
              <a:t>(1)</a:t>
            </a:r>
            <a:endParaRPr lang="fr-FR">
              <a:effectLst/>
            </a:endParaRP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'La Martelle'!$L$236:$M$236</c:f>
              <c:numCache>
                <c:formatCode>0%</c:formatCode>
                <c:ptCount val="2"/>
                <c:pt idx="0">
                  <c:v>9.0202916251045553E-2</c:v>
                </c:pt>
                <c:pt idx="1">
                  <c:v>0.9097970837489544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'La Martelle'!$A$216:$A$220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'La Martelle'!$B$216:$B$220</c:f>
              <c:numCache>
                <c:formatCode>#,##0</c:formatCode>
                <c:ptCount val="5"/>
                <c:pt idx="0">
                  <c:v>124</c:v>
                </c:pt>
                <c:pt idx="1">
                  <c:v>94</c:v>
                </c:pt>
                <c:pt idx="2">
                  <c:v>95</c:v>
                </c:pt>
                <c:pt idx="3">
                  <c:v>108</c:v>
                </c:pt>
                <c:pt idx="4">
                  <c:v>125</c:v>
                </c:pt>
              </c:numCache>
            </c:numRef>
          </c:val>
        </c:ser>
        <c:dLbls/>
        <c:marker val="1"/>
        <c:axId val="119175808"/>
        <c:axId val="119181696"/>
      </c:lineChart>
      <c:catAx>
        <c:axId val="11917580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9181696"/>
        <c:crosses val="autoZero"/>
        <c:auto val="1"/>
        <c:lblAlgn val="ctr"/>
        <c:lblOffset val="100"/>
      </c:catAx>
      <c:valAx>
        <c:axId val="119181696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917580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'La Martelle'!$F$315:$F$317</c:f>
              <c:strCache>
                <c:ptCount val="1"/>
                <c:pt idx="0">
                  <c:v>348 89 1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'La Martelle'!$A$315:$E$317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'La Martelle'!$F$315:$F$317</c:f>
              <c:numCache>
                <c:formatCode>#,##0</c:formatCode>
                <c:ptCount val="3"/>
                <c:pt idx="0">
                  <c:v>348</c:v>
                </c:pt>
                <c:pt idx="1">
                  <c:v>89</c:v>
                </c:pt>
                <c:pt idx="2">
                  <c:v>1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'La Martelle'!$D$212:$E$212</c:f>
              <c:numCache>
                <c:formatCode>0%</c:formatCode>
                <c:ptCount val="2"/>
                <c:pt idx="0">
                  <c:v>7.8003963249864888E-2</c:v>
                </c:pt>
                <c:pt idx="1">
                  <c:v>0.92199603675013508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'La Martelle'!$D$149:$E$149</c:f>
              <c:numCache>
                <c:formatCode>0.00%</c:formatCode>
                <c:ptCount val="2"/>
                <c:pt idx="0" formatCode="0%">
                  <c:v>0.10631919614826713</c:v>
                </c:pt>
                <c:pt idx="1">
                  <c:v>0.89368080385173287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'La Martelle'!$B$51:$C$51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'La Martelle'!$A$52:$A$59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'La Martelle'!$B$52:$B$59</c:f>
              <c:numCache>
                <c:formatCode>#,##0</c:formatCode>
                <c:ptCount val="8"/>
                <c:pt idx="0">
                  <c:v>1.1455839999999999</c:v>
                </c:pt>
                <c:pt idx="1">
                  <c:v>112.785613</c:v>
                </c:pt>
                <c:pt idx="2">
                  <c:v>483.84017500000004</c:v>
                </c:pt>
                <c:pt idx="3">
                  <c:v>449.69159200000001</c:v>
                </c:pt>
                <c:pt idx="4">
                  <c:v>275.11647800000003</c:v>
                </c:pt>
                <c:pt idx="5">
                  <c:v>330.72185999999999</c:v>
                </c:pt>
                <c:pt idx="6">
                  <c:v>725.97285499999998</c:v>
                </c:pt>
                <c:pt idx="7">
                  <c:v>424.51540499999999</c:v>
                </c:pt>
              </c:numCache>
            </c:numRef>
          </c:val>
        </c:ser>
        <c:ser>
          <c:idx val="2"/>
          <c:order val="1"/>
          <c:tx>
            <c:strRef>
              <c:f>'La Martelle'!$D$51:$E$51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'La Martelle'!$A$52:$A$59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'La Martelle'!$D$52:$D$59</c:f>
              <c:numCache>
                <c:formatCode>#,##0</c:formatCode>
                <c:ptCount val="8"/>
                <c:pt idx="0">
                  <c:v>0</c:v>
                </c:pt>
                <c:pt idx="1">
                  <c:v>52.447333</c:v>
                </c:pt>
                <c:pt idx="2">
                  <c:v>334.83409699999999</c:v>
                </c:pt>
                <c:pt idx="3">
                  <c:v>570.21994700000005</c:v>
                </c:pt>
                <c:pt idx="4">
                  <c:v>719.53275499999995</c:v>
                </c:pt>
                <c:pt idx="5">
                  <c:v>60.716922999999994</c:v>
                </c:pt>
                <c:pt idx="6">
                  <c:v>695.76550299999997</c:v>
                </c:pt>
                <c:pt idx="7">
                  <c:v>673.50767199999996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'La Martelle'!$A$52:$A$59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'La Martelle'!$G$52:$G$59</c:f>
              <c:numCache>
                <c:formatCode>0.00%</c:formatCode>
                <c:ptCount val="8"/>
                <c:pt idx="0">
                  <c:v>1.9381155291179911E-4</c:v>
                </c:pt>
                <c:pt idx="1">
                  <c:v>2.7954348049947841E-2</c:v>
                </c:pt>
                <c:pt idx="2">
                  <c:v>0.13850449376497631</c:v>
                </c:pt>
                <c:pt idx="3">
                  <c:v>0.17255010475552468</c:v>
                </c:pt>
                <c:pt idx="4">
                  <c:v>0.16827619140129393</c:v>
                </c:pt>
                <c:pt idx="5">
                  <c:v>6.6224177714715601E-2</c:v>
                </c:pt>
                <c:pt idx="6">
                  <c:v>0.24053174537899571</c:v>
                </c:pt>
                <c:pt idx="7">
                  <c:v>0.18576512738163412</c:v>
                </c:pt>
              </c:numCache>
            </c:numRef>
          </c:val>
        </c:ser>
        <c:dLbls>
          <c:showVal val="1"/>
        </c:dLbls>
        <c:gapWidth val="55"/>
        <c:overlap val="100"/>
        <c:axId val="118004352"/>
        <c:axId val="118014336"/>
      </c:barChart>
      <c:catAx>
        <c:axId val="11800435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8014336"/>
        <c:crosses val="autoZero"/>
        <c:auto val="1"/>
        <c:lblAlgn val="ctr"/>
        <c:lblOffset val="100"/>
      </c:catAx>
      <c:valAx>
        <c:axId val="118014336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11800435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'La Martelle'!$A$251:$A$254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'La Martelle'!$B$251:$B$254</c:f>
              <c:numCache>
                <c:formatCode>#,##0</c:formatCode>
                <c:ptCount val="4"/>
                <c:pt idx="0">
                  <c:v>328.03010499999999</c:v>
                </c:pt>
                <c:pt idx="1">
                  <c:v>567.48758799999996</c:v>
                </c:pt>
                <c:pt idx="2">
                  <c:v>625.87051499999995</c:v>
                </c:pt>
                <c:pt idx="3">
                  <c:v>1485.497918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0"/>
          <c:order val="0"/>
          <c:tx>
            <c:strRef>
              <c:f>'La Martelle'!$D$146:$D$149</c:f>
              <c:strCache>
                <c:ptCount val="1"/>
                <c:pt idx="0">
                  <c:v>18% 11% 7% 11%</c:v>
                </c:pt>
              </c:strCache>
            </c:strRef>
          </c:tx>
          <c:spPr>
            <a:ln w="25400"/>
          </c:spPr>
          <c:marker>
            <c:symbol val="circle"/>
            <c:size val="24"/>
            <c:spPr>
              <a:solidFill>
                <a:schemeClr val="lt1"/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dPt>
            <c:idx val="1"/>
          </c:dPt>
          <c:dLbls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'La Martelle'!$D$146:$D$149</c:f>
              <c:numCache>
                <c:formatCode>0%</c:formatCode>
                <c:ptCount val="4"/>
                <c:pt idx="0">
                  <c:v>0.18295831459496825</c:v>
                </c:pt>
                <c:pt idx="1">
                  <c:v>0.10594877979897314</c:v>
                </c:pt>
                <c:pt idx="2">
                  <c:v>6.691737729842677E-2</c:v>
                </c:pt>
                <c:pt idx="3">
                  <c:v>0.10631919614826713</c:v>
                </c:pt>
              </c:numCache>
            </c:numRef>
          </c:val>
        </c:ser>
        <c:dLbls>
          <c:showVal val="1"/>
        </c:dLbls>
        <c:marker val="1"/>
        <c:axId val="120249344"/>
        <c:axId val="120345344"/>
      </c:lineChart>
      <c:catAx>
        <c:axId val="120249344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120345344"/>
        <c:crosses val="autoZero"/>
        <c:auto val="1"/>
        <c:lblAlgn val="ctr"/>
        <c:lblOffset val="100"/>
      </c:catAx>
      <c:valAx>
        <c:axId val="12034534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024934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'La Martelle'!$G$116:$G$122</c:f>
              <c:numCache>
                <c:formatCode>0%</c:formatCode>
                <c:ptCount val="7"/>
                <c:pt idx="0">
                  <c:v>0.10797009383648055</c:v>
                </c:pt>
                <c:pt idx="1">
                  <c:v>5.0356183012238702E-2</c:v>
                </c:pt>
                <c:pt idx="2">
                  <c:v>7.6190402018569997E-2</c:v>
                </c:pt>
                <c:pt idx="3">
                  <c:v>0.17840923961828856</c:v>
                </c:pt>
                <c:pt idx="4">
                  <c:v>0.2021351051012881</c:v>
                </c:pt>
                <c:pt idx="5">
                  <c:v>0.15077887443692567</c:v>
                </c:pt>
                <c:pt idx="6">
                  <c:v>0.23416010197620857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'La Martelle'!$E$265:$E$266</c:f>
              <c:numCache>
                <c:formatCode>0%</c:formatCode>
                <c:ptCount val="2"/>
                <c:pt idx="0">
                  <c:v>0.79378068739770868</c:v>
                </c:pt>
                <c:pt idx="1">
                  <c:v>0.20621931260229132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'La Martelle'!$G$76:$G$79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'La Martelle'!$I$76:$I$79</c:f>
              <c:numCache>
                <c:formatCode>#,##0</c:formatCode>
                <c:ptCount val="4"/>
                <c:pt idx="0">
                  <c:v>29.483204999999998</c:v>
                </c:pt>
                <c:pt idx="1">
                  <c:v>368.60059999999999</c:v>
                </c:pt>
                <c:pt idx="2">
                  <c:v>342.51048600000001</c:v>
                </c:pt>
                <c:pt idx="3">
                  <c:v>51.555723</c:v>
                </c:pt>
              </c:numCache>
            </c:numRef>
          </c:val>
        </c:ser>
        <c:dLbls/>
        <c:gapWidth val="40"/>
        <c:axId val="118575872"/>
        <c:axId val="118577408"/>
      </c:barChart>
      <c:catAx>
        <c:axId val="11857587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8577408"/>
        <c:crosses val="autoZero"/>
        <c:auto val="1"/>
        <c:lblAlgn val="ctr"/>
        <c:lblOffset val="100"/>
      </c:catAx>
      <c:valAx>
        <c:axId val="11857740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857587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'La Martelle'!$G$70:$G$73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'La Martelle'!$H$70:$H$73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'La Martelle'!$G$70:$G$73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'La Martelle'!$I$70:$I$73</c:f>
              <c:numCache>
                <c:formatCode>#,##0</c:formatCode>
                <c:ptCount val="4"/>
                <c:pt idx="0">
                  <c:v>2866.570753</c:v>
                </c:pt>
                <c:pt idx="1">
                  <c:v>2273.6741950000001</c:v>
                </c:pt>
                <c:pt idx="2">
                  <c:v>266.10631999999998</c:v>
                </c:pt>
                <c:pt idx="3">
                  <c:v>500.46252600000003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'La Martelle'!$A$77:$A$79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'La Martelle'!$B$77:$B$79</c:f>
              <c:numCache>
                <c:formatCode>#,##0</c:formatCode>
                <c:ptCount val="3"/>
                <c:pt idx="0">
                  <c:v>923.84098799999992</c:v>
                </c:pt>
                <c:pt idx="1">
                  <c:v>839.86619700000006</c:v>
                </c:pt>
                <c:pt idx="2">
                  <c:v>327.20066499999996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'La Martelle'!$A$133:$A$140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'La Martelle'!$C$133:$C$140</c:f>
              <c:numCache>
                <c:formatCode>0.00%</c:formatCode>
                <c:ptCount val="8"/>
                <c:pt idx="0">
                  <c:v>0.77391173986361439</c:v>
                </c:pt>
                <c:pt idx="1">
                  <c:v>6.9585091375901367E-2</c:v>
                </c:pt>
                <c:pt idx="2">
                  <c:v>1.2562815397743793E-2</c:v>
                </c:pt>
                <c:pt idx="3">
                  <c:v>6.2912654088640267E-3</c:v>
                </c:pt>
                <c:pt idx="4">
                  <c:v>9.9568095022374865E-3</c:v>
                </c:pt>
                <c:pt idx="5">
                  <c:v>7.209975993870664E-2</c:v>
                </c:pt>
                <c:pt idx="6">
                  <c:v>5.5592518512932218E-2</c:v>
                </c:pt>
                <c:pt idx="7">
                  <c:v>0</c:v>
                </c:pt>
              </c:numCache>
            </c:numRef>
          </c:val>
        </c:ser>
        <c:dLbls>
          <c:showVal val="1"/>
        </c:dLbls>
        <c:axId val="118563200"/>
        <c:axId val="118524544"/>
      </c:barChart>
      <c:valAx>
        <c:axId val="118524544"/>
        <c:scaling>
          <c:orientation val="minMax"/>
        </c:scaling>
        <c:axPos val="b"/>
        <c:majorGridlines/>
        <c:numFmt formatCode="0%" sourceLinked="0"/>
        <c:tickLblPos val="nextTo"/>
        <c:crossAx val="118563200"/>
        <c:crosses val="autoZero"/>
        <c:crossBetween val="between"/>
      </c:valAx>
      <c:catAx>
        <c:axId val="118563200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852454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dLbl>
              <c:idx val="0"/>
              <c:layout>
                <c:manualLayout>
                  <c:x val="3.5859820700896494E-2"/>
                  <c:y val="-7.4812967581047413E-2"/>
                </c:manualLayout>
              </c:layout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'La Martelle'!$H$279:$H$283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'La Martelle'!$N$279:$N$283</c:f>
              <c:numCache>
                <c:formatCode>0.00%</c:formatCode>
                <c:ptCount val="5"/>
                <c:pt idx="0">
                  <c:v>2.6256333289026962E-2</c:v>
                </c:pt>
                <c:pt idx="1">
                  <c:v>2.7493917861158703E-2</c:v>
                </c:pt>
                <c:pt idx="2">
                  <c:v>8.3862549695402647E-2</c:v>
                </c:pt>
                <c:pt idx="3">
                  <c:v>0.75966451394593104</c:v>
                </c:pt>
                <c:pt idx="4">
                  <c:v>0.10272268520848053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'La Martelle'!$A$100:$A$106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'La Martelle'!$F$100:$F$106</c:f>
              <c:numCache>
                <c:formatCode>0.00%</c:formatCode>
                <c:ptCount val="7"/>
                <c:pt idx="0">
                  <c:v>0.62781957216222095</c:v>
                </c:pt>
                <c:pt idx="1">
                  <c:v>0.97600345004547107</c:v>
                </c:pt>
                <c:pt idx="2">
                  <c:v>0.98625628810966881</c:v>
                </c:pt>
                <c:pt idx="3">
                  <c:v>0.96900761133116997</c:v>
                </c:pt>
                <c:pt idx="4">
                  <c:v>0.62810247866183766</c:v>
                </c:pt>
                <c:pt idx="5">
                  <c:v>0.12252183285174502</c:v>
                </c:pt>
                <c:pt idx="6">
                  <c:v>1.3832925489338064E-2</c:v>
                </c:pt>
              </c:numCache>
            </c:numRef>
          </c:val>
        </c:ser>
        <c:dLbls/>
        <c:gapWidth val="63"/>
        <c:axId val="118683520"/>
        <c:axId val="118685056"/>
      </c:barChart>
      <c:catAx>
        <c:axId val="118683520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8685056"/>
        <c:crosses val="autoZero"/>
        <c:auto val="1"/>
        <c:lblAlgn val="ctr"/>
        <c:lblOffset val="100"/>
      </c:catAx>
      <c:valAx>
        <c:axId val="118685056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868352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'La Martelle'!$E$234:$E$235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'La Martelle'!$K$234:$K$235</c:f>
              <c:numCache>
                <c:formatCode>#,##0</c:formatCode>
                <c:ptCount val="2"/>
                <c:pt idx="0">
                  <c:v>2072.6669360000001</c:v>
                </c:pt>
                <c:pt idx="1">
                  <c:v>923.319028</c:v>
                </c:pt>
              </c:numCache>
            </c:numRef>
          </c:val>
        </c:ser>
        <c:ser>
          <c:idx val="1"/>
          <c:order val="1"/>
          <c:tx>
            <c:strRef>
              <c:f>'La Martelle'!$E$236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'La Martelle'!$L$236</c:f>
              <c:numCache>
                <c:formatCode>0%</c:formatCode>
                <c:ptCount val="1"/>
                <c:pt idx="0">
                  <c:v>9.0202916251045553E-2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06819" y="357013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9525</xdr:colOff>
      <xdr:row>150</xdr:row>
      <xdr:rowOff>9525</xdr:rowOff>
    </xdr:from>
    <xdr:to>
      <xdr:col>4</xdr:col>
      <xdr:colOff>118110</xdr:colOff>
      <xdr:row>161</xdr:row>
      <xdr:rowOff>146685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150</xdr:row>
      <xdr:rowOff>0</xdr:rowOff>
    </xdr:from>
    <xdr:to>
      <xdr:col>19</xdr:col>
      <xdr:colOff>342900</xdr:colOff>
      <xdr:row>161</xdr:row>
      <xdr:rowOff>118110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95250</xdr:colOff>
      <xdr:row>110</xdr:row>
      <xdr:rowOff>161925</xdr:rowOff>
    </xdr:from>
    <xdr:to>
      <xdr:col>21</xdr:col>
      <xdr:colOff>3810</xdr:colOff>
      <xdr:row>125</xdr:row>
      <xdr:rowOff>100965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94800</xdr:colOff>
      <xdr:row>275</xdr:row>
      <xdr:rowOff>184785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247650</xdr:colOff>
      <xdr:row>260</xdr:row>
      <xdr:rowOff>68580</xdr:rowOff>
    </xdr:to>
    <xdr:sp macro="" textlink="">
      <xdr:nvSpPr>
        <xdr:cNvPr id="64" name="ZoneTexte 1"/>
        <xdr:cNvSpPr txBox="1"/>
      </xdr:nvSpPr>
      <xdr:spPr>
        <a:xfrm>
          <a:off x="0" y="46817280"/>
          <a:ext cx="2739390" cy="800100"/>
        </a:xfrm>
        <a:prstGeom prst="rect">
          <a:avLst/>
        </a:prstGeom>
        <a:ln>
          <a:solidFill>
            <a:schemeClr val="accent1"/>
          </a:solidFill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l</a:t>
          </a:r>
          <a:r>
            <a:rPr lang="fr-FR" sz="1100"/>
            <a:t>ogement public ordinaire. Pour</a:t>
          </a:r>
          <a:r>
            <a:rPr lang="fr-FR" sz="1100" baseline="0"/>
            <a:t> le taux de la loi SRU, il faut ajouter à ce chiffre le logement : étudiant, foyers, privé conventionné et CHRS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V481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1.5703125" style="1"/>
  </cols>
  <sheetData>
    <row r="1" spans="1:22" ht="35.1" customHeight="1">
      <c r="A1" s="393" t="s">
        <v>274</v>
      </c>
      <c r="B1" s="393"/>
      <c r="C1" s="393"/>
      <c r="D1" s="393"/>
      <c r="E1" s="393"/>
      <c r="F1" s="393"/>
      <c r="G1" s="393"/>
      <c r="H1" s="393"/>
      <c r="I1" s="394"/>
      <c r="J1" s="395" t="s">
        <v>273</v>
      </c>
      <c r="K1" s="396"/>
      <c r="L1" s="396"/>
      <c r="M1" s="396"/>
      <c r="N1" s="396"/>
      <c r="O1" s="396"/>
      <c r="P1" s="396"/>
      <c r="Q1" s="396"/>
      <c r="R1" s="396"/>
      <c r="S1" s="396"/>
      <c r="T1" s="396"/>
      <c r="U1" s="396"/>
      <c r="V1" s="396"/>
    </row>
    <row r="2" spans="1:22" ht="35.1" customHeight="1">
      <c r="A2" s="397"/>
      <c r="B2" s="397"/>
      <c r="C2" s="397"/>
      <c r="D2" s="397"/>
      <c r="E2" s="397"/>
      <c r="F2" s="397"/>
      <c r="G2" s="397"/>
      <c r="H2" s="397"/>
      <c r="I2" s="398"/>
      <c r="J2" s="399" t="s">
        <v>272</v>
      </c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</row>
    <row r="3" spans="1:22" ht="14.1" customHeight="1">
      <c r="A3" s="228"/>
      <c r="B3" s="228"/>
      <c r="C3" s="228"/>
      <c r="D3" s="228"/>
      <c r="E3" s="228"/>
      <c r="F3" s="228"/>
      <c r="G3" s="228"/>
      <c r="H3" s="221"/>
      <c r="I3" s="221"/>
      <c r="J3" s="221"/>
      <c r="K3" s="228"/>
      <c r="L3" s="20"/>
      <c r="M3" s="20"/>
      <c r="N3" s="61"/>
      <c r="O3" s="61"/>
      <c r="P3" s="61"/>
      <c r="Q3" s="401">
        <v>1999</v>
      </c>
      <c r="R3" s="401"/>
      <c r="S3" s="401">
        <v>2007</v>
      </c>
      <c r="T3" s="401"/>
      <c r="U3" s="401">
        <v>2009</v>
      </c>
      <c r="V3" s="401"/>
    </row>
    <row r="4" spans="1:22" ht="14.1" customHeight="1">
      <c r="A4" s="218" t="s">
        <v>271</v>
      </c>
      <c r="B4" s="402">
        <f>F49</f>
        <v>7142.0551990000004</v>
      </c>
      <c r="C4" s="402"/>
      <c r="D4" s="223"/>
      <c r="E4" s="218" t="s">
        <v>270</v>
      </c>
      <c r="F4" s="218"/>
      <c r="G4" s="218"/>
      <c r="H4" s="216"/>
      <c r="I4" s="216"/>
      <c r="J4" s="216"/>
      <c r="K4" s="403">
        <f>SUM(B4/255080)</f>
        <v>2.7999275517484712E-2</v>
      </c>
      <c r="L4" s="403"/>
      <c r="N4" s="216" t="s">
        <v>269</v>
      </c>
      <c r="O4" s="216"/>
      <c r="P4" s="216"/>
      <c r="Q4" s="404">
        <v>6902</v>
      </c>
      <c r="R4" s="405"/>
      <c r="S4" s="406">
        <v>7004</v>
      </c>
      <c r="T4" s="404"/>
      <c r="U4" s="406">
        <f>F49</f>
        <v>7142.0551990000004</v>
      </c>
      <c r="V4" s="404"/>
    </row>
    <row r="5" spans="1:22" ht="14.1" customHeight="1">
      <c r="A5" s="228"/>
      <c r="B5" s="223"/>
      <c r="C5" s="223"/>
      <c r="D5" s="223"/>
      <c r="E5" s="223"/>
      <c r="F5" s="223"/>
      <c r="G5" s="223"/>
      <c r="H5" s="227"/>
      <c r="I5" s="227"/>
      <c r="J5" s="227"/>
      <c r="K5" s="223"/>
      <c r="N5" s="4"/>
      <c r="O5" s="4"/>
      <c r="P5" s="4"/>
      <c r="Q5" s="4"/>
      <c r="R5" s="392"/>
      <c r="S5" s="392"/>
      <c r="T5" s="392"/>
      <c r="U5" s="392"/>
      <c r="V5" s="226"/>
    </row>
    <row r="6" spans="1:22" ht="14.1" customHeight="1">
      <c r="A6" s="218" t="s">
        <v>268</v>
      </c>
      <c r="B6" s="383">
        <v>3.18</v>
      </c>
      <c r="C6" s="383"/>
      <c r="D6" s="223"/>
      <c r="E6" s="216" t="s">
        <v>267</v>
      </c>
      <c r="F6" s="216"/>
      <c r="G6" s="216"/>
      <c r="H6" s="216"/>
      <c r="I6" s="216"/>
      <c r="J6" s="216"/>
      <c r="K6" s="384">
        <f>SUM(B4)/B6</f>
        <v>2245.9293078616352</v>
      </c>
      <c r="L6" s="384"/>
      <c r="N6" s="216" t="s">
        <v>266</v>
      </c>
      <c r="O6" s="216"/>
      <c r="P6" s="216"/>
      <c r="Q6" s="225"/>
      <c r="R6" s="224"/>
      <c r="S6" s="224"/>
      <c r="T6" s="224"/>
      <c r="U6" s="385">
        <f>SUM(U4-Q4)/Q4/10</f>
        <v>3.4780527238481651E-3</v>
      </c>
      <c r="V6" s="385"/>
    </row>
    <row r="7" spans="1:22" ht="15" customHeight="1">
      <c r="A7" s="223"/>
      <c r="H7" s="4"/>
      <c r="I7" s="4"/>
      <c r="J7" s="4"/>
      <c r="N7" s="222"/>
      <c r="O7" s="222"/>
      <c r="P7" s="222"/>
      <c r="Q7" s="222"/>
      <c r="R7" s="222"/>
      <c r="S7" s="222"/>
      <c r="T7" s="222"/>
      <c r="U7" s="222"/>
      <c r="V7" s="222"/>
    </row>
    <row r="8" spans="1:22" ht="14.1" customHeight="1">
      <c r="A8" s="218" t="s">
        <v>265</v>
      </c>
      <c r="B8" s="386">
        <v>39332</v>
      </c>
      <c r="C8" s="386"/>
      <c r="D8" s="217"/>
      <c r="E8" s="216" t="s">
        <v>264</v>
      </c>
      <c r="F8" s="216"/>
      <c r="G8" s="216"/>
      <c r="H8" s="216"/>
      <c r="I8" s="216"/>
      <c r="J8" s="216"/>
      <c r="K8" s="384">
        <f>F227</f>
        <v>396</v>
      </c>
      <c r="L8" s="384"/>
      <c r="M8" s="217"/>
      <c r="N8" s="216" t="s">
        <v>263</v>
      </c>
      <c r="O8" s="216"/>
      <c r="P8" s="216"/>
      <c r="Q8" s="216"/>
      <c r="R8" s="216"/>
      <c r="S8" s="216"/>
      <c r="T8" s="215"/>
      <c r="U8" s="387">
        <f xml:space="preserve"> D149</f>
        <v>0.10631919614826713</v>
      </c>
      <c r="V8" s="387"/>
    </row>
    <row r="9" spans="1:22" ht="15" customHeight="1">
      <c r="A9" s="221"/>
      <c r="B9" s="388"/>
      <c r="C9" s="388"/>
      <c r="D9" s="221"/>
      <c r="E9" s="221"/>
      <c r="F9" s="221"/>
      <c r="G9" s="221"/>
      <c r="H9" s="221"/>
      <c r="I9" s="221"/>
      <c r="J9" s="221"/>
      <c r="K9" s="389"/>
      <c r="L9" s="389"/>
      <c r="M9" s="61"/>
      <c r="N9" s="390"/>
      <c r="O9" s="390"/>
      <c r="P9" s="390"/>
      <c r="Q9" s="61"/>
      <c r="R9" s="61"/>
      <c r="S9" s="391"/>
      <c r="T9" s="391"/>
      <c r="U9" s="220"/>
      <c r="V9" s="219"/>
    </row>
    <row r="10" spans="1:22" ht="14.1" customHeight="1">
      <c r="A10" s="218" t="s">
        <v>262</v>
      </c>
      <c r="B10" s="367">
        <f>L234</f>
        <v>0.69181463495000539</v>
      </c>
      <c r="C10" s="367"/>
      <c r="D10" s="217"/>
      <c r="E10" s="216" t="s">
        <v>261</v>
      </c>
      <c r="F10" s="216"/>
      <c r="G10" s="216"/>
      <c r="H10" s="216"/>
      <c r="I10" s="216"/>
      <c r="J10" s="216"/>
      <c r="K10" s="367">
        <f xml:space="preserve"> L235</f>
        <v>0.30818536504999461</v>
      </c>
      <c r="L10" s="367"/>
      <c r="M10" s="217"/>
      <c r="N10" s="216" t="s">
        <v>260</v>
      </c>
      <c r="O10" s="216"/>
      <c r="P10" s="216"/>
      <c r="Q10" s="216"/>
      <c r="R10" s="216"/>
      <c r="S10" s="216"/>
      <c r="T10" s="215"/>
      <c r="U10" s="367">
        <f>+L236</f>
        <v>9.0202916251045553E-2</v>
      </c>
      <c r="V10" s="367"/>
    </row>
    <row r="11" spans="1:22" ht="14.1" customHeight="1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</row>
    <row r="12" spans="1:22" ht="14.1" customHeight="1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192"/>
      <c r="T12" s="39"/>
      <c r="U12" s="214"/>
      <c r="V12" s="213"/>
    </row>
    <row r="13" spans="1:22" ht="14.1" customHeight="1">
      <c r="A13" s="212"/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2" ht="14.1" customHeight="1">
      <c r="A14" s="212"/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2" ht="14.1" customHeight="1">
      <c r="A15" s="212"/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2" ht="14.1" customHeight="1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4.1" customHeight="1">
      <c r="A17" s="212"/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4.1" customHeight="1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4.1" customHeight="1">
      <c r="A19" s="212"/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4.1" customHeight="1">
      <c r="A20" s="212"/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4.1" customHeight="1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ht="14.1" customHeight="1">
      <c r="A22" s="212"/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4.1" customHeight="1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4.1" customHeight="1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4.1" customHeight="1">
      <c r="A25" s="212"/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</row>
    <row r="26" spans="1:22" ht="14.1" customHeight="1">
      <c r="A26" s="212"/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4.1" customHeight="1">
      <c r="A27" s="21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</row>
    <row r="28" spans="1:22" ht="14.1" customHeight="1">
      <c r="A28" s="212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</row>
    <row r="29" spans="1:22" ht="14.1" customHeight="1">
      <c r="A29" s="212"/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</row>
    <row r="30" spans="1:22" ht="14.1" customHeight="1">
      <c r="A30" s="212"/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</row>
    <row r="31" spans="1:22" ht="14.1" customHeight="1">
      <c r="A31" s="212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</row>
    <row r="32" spans="1:22" ht="14.1" customHeight="1">
      <c r="A32" s="212"/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</row>
    <row r="33" spans="1:22" ht="14.1" customHeight="1">
      <c r="A33" s="212"/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</row>
    <row r="34" spans="1:22" ht="14.1" customHeight="1">
      <c r="A34" s="21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</row>
    <row r="35" spans="1:22" ht="14.1" customHeight="1">
      <c r="A35" s="2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</row>
    <row r="36" spans="1:22" ht="14.1" customHeight="1">
      <c r="A36" s="212"/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</row>
    <row r="37" spans="1:22" ht="14.1" customHeight="1">
      <c r="A37" s="212"/>
      <c r="B37" s="212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62" t="s">
        <v>259</v>
      </c>
      <c r="B40" s="62"/>
      <c r="C40" s="62"/>
      <c r="D40" s="62"/>
      <c r="E40" s="62"/>
      <c r="F40" s="62"/>
      <c r="G40" s="62"/>
      <c r="H40" s="62"/>
      <c r="I40" s="62"/>
      <c r="J40" s="63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</row>
    <row r="41" spans="1:22">
      <c r="A41" s="211"/>
      <c r="H41" s="4"/>
      <c r="I41" s="4"/>
    </row>
    <row r="42" spans="1:22" ht="20.100000000000001" customHeight="1">
      <c r="A42" s="210" t="s">
        <v>258</v>
      </c>
      <c r="B42" s="368" t="s">
        <v>170</v>
      </c>
      <c r="C42" s="369"/>
      <c r="D42" s="370" t="s">
        <v>203</v>
      </c>
      <c r="E42" s="371"/>
      <c r="F42" s="372" t="s">
        <v>177</v>
      </c>
      <c r="G42" s="371"/>
      <c r="I42" s="3"/>
    </row>
    <row r="43" spans="1:22" ht="14.1" customHeight="1">
      <c r="A43" s="209" t="s">
        <v>257</v>
      </c>
      <c r="B43" s="60">
        <v>747.77406399999995</v>
      </c>
      <c r="C43" s="145">
        <f t="shared" ref="C43:C48" si="0">B43/SUM($B$43:$B$48)</f>
        <v>0.21072584357785676</v>
      </c>
      <c r="D43" s="60">
        <v>487.46733900000004</v>
      </c>
      <c r="E43" s="145">
        <f t="shared" ref="E43:E48" si="1">D43/SUM($D$43:$D$48)</f>
        <v>0.13565284052255261</v>
      </c>
      <c r="F43" s="60">
        <f t="shared" ref="F43:F49" si="2">B43+D43</f>
        <v>1235.241403</v>
      </c>
      <c r="G43" s="145">
        <f t="shared" ref="G43:G48" si="3">F43/SUM($F$43:$F$48)</f>
        <v>0.17295321424748344</v>
      </c>
      <c r="I43" s="3"/>
    </row>
    <row r="44" spans="1:22" ht="14.1" customHeight="1">
      <c r="A44" s="209" t="s">
        <v>256</v>
      </c>
      <c r="B44" s="74">
        <v>632.70411100000001</v>
      </c>
      <c r="C44" s="14">
        <f t="shared" si="0"/>
        <v>0.1782986518848465</v>
      </c>
      <c r="D44" s="74">
        <v>647.46725199999992</v>
      </c>
      <c r="E44" s="14">
        <f t="shared" si="1"/>
        <v>0.1801777572612539</v>
      </c>
      <c r="F44" s="74">
        <f t="shared" si="2"/>
        <v>1280.1713629999999</v>
      </c>
      <c r="G44" s="14">
        <f t="shared" si="3"/>
        <v>0.17924411494036674</v>
      </c>
      <c r="I44" s="3"/>
    </row>
    <row r="45" spans="1:22" ht="14.1" customHeight="1">
      <c r="A45" s="209" t="s">
        <v>255</v>
      </c>
      <c r="B45" s="74">
        <v>717.41421300000002</v>
      </c>
      <c r="C45" s="14">
        <f t="shared" si="0"/>
        <v>0.20217031120401258</v>
      </c>
      <c r="D45" s="74">
        <v>764.39927999999998</v>
      </c>
      <c r="E45" s="14">
        <f t="shared" si="1"/>
        <v>0.21271770502227233</v>
      </c>
      <c r="F45" s="74">
        <f t="shared" si="2"/>
        <v>1481.8134930000001</v>
      </c>
      <c r="G45" s="14">
        <f t="shared" si="3"/>
        <v>0.20747718292732842</v>
      </c>
      <c r="I45" s="3"/>
    </row>
    <row r="46" spans="1:22" ht="14.1" customHeight="1">
      <c r="A46" s="209" t="s">
        <v>254</v>
      </c>
      <c r="B46" s="74">
        <v>735.902511</v>
      </c>
      <c r="C46" s="14">
        <f t="shared" si="0"/>
        <v>0.20738039053135443</v>
      </c>
      <c r="D46" s="74">
        <v>932.37048400000003</v>
      </c>
      <c r="E46" s="14">
        <f t="shared" si="1"/>
        <v>0.25946087964261988</v>
      </c>
      <c r="F46" s="74">
        <f t="shared" si="2"/>
        <v>1668.272995</v>
      </c>
      <c r="G46" s="14">
        <f t="shared" si="3"/>
        <v>0.23358444432543513</v>
      </c>
      <c r="I46" s="3"/>
    </row>
    <row r="47" spans="1:22" ht="14.1" customHeight="1">
      <c r="A47" s="209" t="s">
        <v>253</v>
      </c>
      <c r="B47" s="74">
        <v>537.27900699999998</v>
      </c>
      <c r="C47" s="14">
        <f t="shared" si="0"/>
        <v>0.15140746040470884</v>
      </c>
      <c r="D47" s="74">
        <v>598.96323499999994</v>
      </c>
      <c r="E47" s="14">
        <f t="shared" si="1"/>
        <v>0.16668001668174776</v>
      </c>
      <c r="F47" s="74">
        <f t="shared" si="2"/>
        <v>1136.2422419999998</v>
      </c>
      <c r="G47" s="14">
        <f t="shared" si="3"/>
        <v>0.15909177545408659</v>
      </c>
      <c r="I47" s="3"/>
    </row>
    <row r="48" spans="1:22" ht="14.1" customHeight="1">
      <c r="A48" s="209" t="s">
        <v>252</v>
      </c>
      <c r="B48" s="74">
        <v>177.489722</v>
      </c>
      <c r="C48" s="14">
        <f t="shared" si="0"/>
        <v>5.0017342397220776E-2</v>
      </c>
      <c r="D48" s="74">
        <v>162.823981</v>
      </c>
      <c r="E48" s="14">
        <f t="shared" si="1"/>
        <v>4.5310800869553511E-2</v>
      </c>
      <c r="F48" s="74">
        <f t="shared" si="2"/>
        <v>340.31370300000003</v>
      </c>
      <c r="G48" s="14">
        <f t="shared" si="3"/>
        <v>4.7649268105299618E-2</v>
      </c>
      <c r="I48" s="3"/>
    </row>
    <row r="49" spans="1:22" ht="14.1" customHeight="1">
      <c r="A49" s="203" t="s">
        <v>128</v>
      </c>
      <c r="B49" s="92">
        <f>SUM(B43:B48)</f>
        <v>3548.5636280000003</v>
      </c>
      <c r="C49" s="71"/>
      <c r="D49" s="92">
        <f>SUM(D43:D48)</f>
        <v>3593.491571</v>
      </c>
      <c r="E49" s="71"/>
      <c r="F49" s="92">
        <f t="shared" si="2"/>
        <v>7142.0551990000004</v>
      </c>
      <c r="G49" s="71"/>
      <c r="I49" s="3"/>
    </row>
    <row r="50" spans="1:22" ht="14.1" customHeight="1">
      <c r="I50" s="4"/>
    </row>
    <row r="51" spans="1:22" ht="20.100000000000001" customHeight="1">
      <c r="A51" s="208" t="s">
        <v>251</v>
      </c>
      <c r="B51" s="368" t="s">
        <v>170</v>
      </c>
      <c r="C51" s="369"/>
      <c r="D51" s="370" t="s">
        <v>203</v>
      </c>
      <c r="E51" s="371"/>
      <c r="F51" s="372" t="s">
        <v>177</v>
      </c>
      <c r="G51" s="371"/>
      <c r="I51" s="4"/>
    </row>
    <row r="52" spans="1:22" ht="14.1" customHeight="1">
      <c r="A52" s="207" t="s">
        <v>250</v>
      </c>
      <c r="B52" s="60">
        <v>1.1455839999999999</v>
      </c>
      <c r="C52" s="145">
        <f t="shared" ref="C52:C59" si="4">B52/SUM($B$52:$B$59)</f>
        <v>4.0858415892768766E-4</v>
      </c>
      <c r="D52" s="60">
        <v>0</v>
      </c>
      <c r="E52" s="145">
        <f t="shared" ref="E52:E59" si="5">D52/SUM($D$52:$D$59)</f>
        <v>0</v>
      </c>
      <c r="F52" s="60">
        <f t="shared" ref="F52:F59" si="6">B52+D52</f>
        <v>1.1455839999999999</v>
      </c>
      <c r="G52" s="145">
        <f t="shared" ref="G52:G60" si="7">F52/SUM($F$52:$F$59)</f>
        <v>1.9381155291179911E-4</v>
      </c>
      <c r="I52" s="4"/>
    </row>
    <row r="53" spans="1:22" ht="14.1" customHeight="1">
      <c r="A53" s="206" t="s">
        <v>249</v>
      </c>
      <c r="B53" s="74">
        <v>112.785613</v>
      </c>
      <c r="C53" s="14">
        <f t="shared" si="4"/>
        <v>4.0226133419067195E-2</v>
      </c>
      <c r="D53" s="74">
        <v>52.447333</v>
      </c>
      <c r="E53" s="14">
        <f t="shared" si="5"/>
        <v>1.6880245893672995E-2</v>
      </c>
      <c r="F53" s="74">
        <f t="shared" si="6"/>
        <v>165.232946</v>
      </c>
      <c r="G53" s="14">
        <f t="shared" si="7"/>
        <v>2.7954348049947841E-2</v>
      </c>
      <c r="I53" s="4"/>
    </row>
    <row r="54" spans="1:22" ht="14.1" customHeight="1">
      <c r="A54" s="206" t="s">
        <v>248</v>
      </c>
      <c r="B54" s="74">
        <v>483.84017500000004</v>
      </c>
      <c r="C54" s="14">
        <f t="shared" si="4"/>
        <v>0.17256650839903512</v>
      </c>
      <c r="D54" s="74">
        <v>334.83409699999999</v>
      </c>
      <c r="E54" s="14">
        <f t="shared" si="5"/>
        <v>0.1077668122980811</v>
      </c>
      <c r="F54" s="74">
        <f t="shared" si="6"/>
        <v>818.67427199999997</v>
      </c>
      <c r="G54" s="14">
        <f t="shared" si="7"/>
        <v>0.13850449376497631</v>
      </c>
      <c r="I54" s="4"/>
    </row>
    <row r="55" spans="1:22" ht="14.1" customHeight="1">
      <c r="A55" s="206" t="s">
        <v>247</v>
      </c>
      <c r="B55" s="74">
        <v>449.69159200000001</v>
      </c>
      <c r="C55" s="14">
        <f t="shared" si="4"/>
        <v>0.16038706973401592</v>
      </c>
      <c r="D55" s="74">
        <v>570.21994700000005</v>
      </c>
      <c r="E55" s="14">
        <f t="shared" si="5"/>
        <v>0.18352607021671025</v>
      </c>
      <c r="F55" s="74">
        <f t="shared" si="6"/>
        <v>1019.9115390000001</v>
      </c>
      <c r="G55" s="14">
        <f t="shared" si="7"/>
        <v>0.17255010475552468</v>
      </c>
      <c r="I55" s="4"/>
    </row>
    <row r="56" spans="1:22" ht="14.1" customHeight="1">
      <c r="A56" s="206" t="s">
        <v>246</v>
      </c>
      <c r="B56" s="74">
        <v>275.11647800000003</v>
      </c>
      <c r="C56" s="14">
        <f t="shared" si="4"/>
        <v>9.8123083746611078E-2</v>
      </c>
      <c r="D56" s="74">
        <v>719.53275499999995</v>
      </c>
      <c r="E56" s="14">
        <f t="shared" si="5"/>
        <v>0.23158260178743439</v>
      </c>
      <c r="F56" s="74">
        <f t="shared" si="6"/>
        <v>994.64923299999998</v>
      </c>
      <c r="G56" s="14">
        <f t="shared" si="7"/>
        <v>0.16827619140129393</v>
      </c>
      <c r="I56" s="4"/>
    </row>
    <row r="57" spans="1:22" ht="14.1" customHeight="1">
      <c r="A57" s="206" t="s">
        <v>245</v>
      </c>
      <c r="B57" s="74">
        <v>330.72185999999999</v>
      </c>
      <c r="C57" s="14">
        <f t="shared" si="4"/>
        <v>0.11795530751747621</v>
      </c>
      <c r="D57" s="74">
        <v>60.716922999999994</v>
      </c>
      <c r="E57" s="14">
        <f t="shared" si="5"/>
        <v>1.9541824751073793E-2</v>
      </c>
      <c r="F57" s="74">
        <f t="shared" si="6"/>
        <v>391.438783</v>
      </c>
      <c r="G57" s="14">
        <f t="shared" si="7"/>
        <v>6.6224177714715601E-2</v>
      </c>
      <c r="I57" s="4"/>
    </row>
    <row r="58" spans="1:22" ht="14.1" customHeight="1">
      <c r="A58" s="206" t="s">
        <v>244</v>
      </c>
      <c r="B58" s="74">
        <v>725.97285499999998</v>
      </c>
      <c r="C58" s="14">
        <f t="shared" si="4"/>
        <v>0.25892558587105541</v>
      </c>
      <c r="D58" s="74">
        <v>695.76550299999997</v>
      </c>
      <c r="E58" s="14">
        <f t="shared" si="5"/>
        <v>0.22393307920871927</v>
      </c>
      <c r="F58" s="74">
        <f t="shared" si="6"/>
        <v>1421.7383580000001</v>
      </c>
      <c r="G58" s="14">
        <f t="shared" si="7"/>
        <v>0.24053174537899571</v>
      </c>
      <c r="I58" s="4"/>
      <c r="N58" s="205"/>
      <c r="O58" s="205"/>
      <c r="P58" s="205"/>
      <c r="Q58" s="205"/>
      <c r="R58" s="205"/>
      <c r="S58" s="205"/>
      <c r="T58" s="205"/>
      <c r="U58" s="205"/>
      <c r="V58" s="205"/>
    </row>
    <row r="59" spans="1:22" ht="14.1" customHeight="1">
      <c r="A59" s="204" t="s">
        <v>243</v>
      </c>
      <c r="B59" s="56">
        <v>424.51540499999999</v>
      </c>
      <c r="C59" s="12">
        <f t="shared" si="4"/>
        <v>0.15140772715381123</v>
      </c>
      <c r="D59" s="56">
        <v>673.50767199999996</v>
      </c>
      <c r="E59" s="12">
        <f t="shared" si="5"/>
        <v>0.2167693658443082</v>
      </c>
      <c r="F59" s="56">
        <f t="shared" si="6"/>
        <v>1098.0230769999998</v>
      </c>
      <c r="G59" s="12">
        <f t="shared" si="7"/>
        <v>0.18576512738163412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03" t="s">
        <v>128</v>
      </c>
      <c r="B60" s="92">
        <f>SUM(B52:B59)</f>
        <v>2803.7895620000004</v>
      </c>
      <c r="C60" s="71"/>
      <c r="D60" s="92">
        <f>SUM(D52:D59)</f>
        <v>3107.02423</v>
      </c>
      <c r="E60" s="71"/>
      <c r="F60" s="92">
        <f>SUM(F52:F59)</f>
        <v>5910.8137919999999</v>
      </c>
      <c r="G60" s="71">
        <f t="shared" si="7"/>
        <v>1</v>
      </c>
      <c r="I60" s="4"/>
    </row>
    <row r="61" spans="1:22" ht="14.1" customHeight="1">
      <c r="A61" s="202"/>
      <c r="B61" s="42"/>
      <c r="C61" s="127"/>
      <c r="D61" s="42"/>
      <c r="E61" s="192"/>
      <c r="F61" s="42"/>
      <c r="G61" s="8"/>
      <c r="H61" s="4"/>
      <c r="I61" s="4"/>
    </row>
    <row r="62" spans="1:22" ht="20.100000000000001" customHeight="1">
      <c r="A62" s="201" t="s">
        <v>242</v>
      </c>
      <c r="B62" s="200" t="s">
        <v>128</v>
      </c>
      <c r="C62" s="199" t="s">
        <v>181</v>
      </c>
      <c r="D62" s="42"/>
      <c r="E62" s="192"/>
      <c r="F62" s="42"/>
      <c r="G62" s="191"/>
      <c r="H62" s="4"/>
      <c r="I62" s="175"/>
      <c r="J62" s="175"/>
      <c r="K62" s="175"/>
      <c r="L62" s="175"/>
      <c r="M62" s="175"/>
      <c r="N62" s="175"/>
      <c r="O62" s="4"/>
      <c r="P62" s="4"/>
    </row>
    <row r="63" spans="1:22" ht="14.1" customHeight="1">
      <c r="A63" s="198" t="s">
        <v>241</v>
      </c>
      <c r="B63" s="60">
        <v>6942.805221999999</v>
      </c>
      <c r="C63" s="197">
        <f>B63/SUM($B$63:$B$64)</f>
        <v>0.97210187130957848</v>
      </c>
      <c r="D63" s="42"/>
      <c r="E63" s="192"/>
      <c r="F63" s="42"/>
      <c r="G63" s="191"/>
      <c r="H63" s="4"/>
      <c r="I63" s="175"/>
      <c r="J63" s="175"/>
      <c r="K63" s="175"/>
      <c r="L63" s="175"/>
      <c r="M63" s="175"/>
      <c r="N63" s="175"/>
      <c r="O63" s="175"/>
      <c r="P63" s="174"/>
    </row>
    <row r="64" spans="1:22" ht="14.1" customHeight="1">
      <c r="A64" s="196" t="s">
        <v>240</v>
      </c>
      <c r="B64" s="56">
        <v>199.24997500000001</v>
      </c>
      <c r="C64" s="195">
        <f>B64/SUM($B$63:$B$64)</f>
        <v>2.7898128690421551E-2</v>
      </c>
      <c r="D64" s="42"/>
      <c r="E64" s="192"/>
      <c r="F64" s="42"/>
      <c r="G64" s="191"/>
      <c r="I64" s="4"/>
    </row>
    <row r="65" spans="1:22" ht="14.1" customHeight="1">
      <c r="A65" s="194"/>
      <c r="B65" s="127"/>
      <c r="C65" s="193"/>
      <c r="D65" s="42"/>
      <c r="E65" s="192"/>
      <c r="F65" s="42"/>
      <c r="G65" s="191"/>
      <c r="I65" s="4"/>
    </row>
    <row r="66" spans="1:22" ht="14.1" customHeight="1">
      <c r="A66" s="194"/>
      <c r="B66" s="127"/>
      <c r="C66" s="193"/>
      <c r="D66" s="42"/>
      <c r="E66" s="192"/>
      <c r="F66" s="42"/>
      <c r="G66" s="191"/>
      <c r="I66" s="4"/>
    </row>
    <row r="67" spans="1:22" ht="20.100000000000001" customHeight="1">
      <c r="A67" s="62" t="s">
        <v>239</v>
      </c>
      <c r="B67" s="62"/>
      <c r="C67" s="62"/>
      <c r="D67" s="62"/>
      <c r="E67" s="62"/>
      <c r="F67" s="62"/>
      <c r="G67" s="62"/>
      <c r="H67" s="62"/>
      <c r="I67" s="62"/>
      <c r="J67" s="63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</row>
    <row r="68" spans="1:22" ht="14.45" customHeight="1">
      <c r="I68" s="3"/>
    </row>
    <row r="69" spans="1:22" ht="20.100000000000001" customHeight="1">
      <c r="A69" s="69" t="s">
        <v>238</v>
      </c>
      <c r="B69" s="373" t="s">
        <v>107</v>
      </c>
      <c r="C69" s="374"/>
      <c r="D69" s="375" t="s">
        <v>237</v>
      </c>
      <c r="E69" s="375"/>
      <c r="G69" s="376" t="s">
        <v>236</v>
      </c>
      <c r="H69" s="377"/>
      <c r="I69" s="378"/>
      <c r="M69" s="190"/>
      <c r="N69" s="190"/>
      <c r="O69" s="190"/>
    </row>
    <row r="70" spans="1:22" ht="14.45" customHeight="1">
      <c r="A70" s="189"/>
      <c r="B70" s="188">
        <v>2009</v>
      </c>
      <c r="C70" s="187" t="s">
        <v>181</v>
      </c>
      <c r="D70" s="188">
        <v>2009</v>
      </c>
      <c r="E70" s="187" t="s">
        <v>181</v>
      </c>
      <c r="G70" s="379" t="s">
        <v>235</v>
      </c>
      <c r="H70" s="380"/>
      <c r="I70" s="179">
        <v>2866.570753</v>
      </c>
    </row>
    <row r="71" spans="1:22" ht="22.7" customHeight="1">
      <c r="A71" s="181" t="s">
        <v>177</v>
      </c>
      <c r="B71" s="144">
        <v>3008.886125</v>
      </c>
      <c r="C71" s="14"/>
      <c r="D71" s="144">
        <v>6946.0550860000003</v>
      </c>
      <c r="E71" s="186"/>
      <c r="G71" s="321" t="s">
        <v>234</v>
      </c>
      <c r="H71" s="381"/>
      <c r="I71" s="185">
        <v>2273.6741950000001</v>
      </c>
    </row>
    <row r="72" spans="1:22" ht="22.7" customHeight="1">
      <c r="A72" s="184" t="s">
        <v>233</v>
      </c>
      <c r="B72" s="144">
        <v>795.15001700000005</v>
      </c>
      <c r="C72" s="14">
        <f t="shared" ref="C72:C79" si="8">SUM(B72/$B$71)</f>
        <v>0.26426723510515043</v>
      </c>
      <c r="D72" s="144">
        <v>795.15001700000005</v>
      </c>
      <c r="E72" s="14">
        <f t="shared" ref="E72:E79" si="9">SUM(D72/$D$71)</f>
        <v>0.11447505197628662</v>
      </c>
      <c r="G72" s="321" t="s">
        <v>232</v>
      </c>
      <c r="H72" s="382"/>
      <c r="I72" s="179">
        <v>266.10631999999998</v>
      </c>
    </row>
    <row r="73" spans="1:22" ht="22.7" customHeight="1">
      <c r="A73" s="180" t="s">
        <v>231</v>
      </c>
      <c r="B73" s="144">
        <v>318.17764499999998</v>
      </c>
      <c r="C73" s="14">
        <f t="shared" si="8"/>
        <v>0.10574599096866784</v>
      </c>
      <c r="D73" s="144">
        <v>318.17764499999998</v>
      </c>
      <c r="E73" s="14">
        <f t="shared" si="9"/>
        <v>4.5806956763314095E-2</v>
      </c>
      <c r="G73" s="358" t="s">
        <v>230</v>
      </c>
      <c r="H73" s="359"/>
      <c r="I73" s="176">
        <v>500.46252600000003</v>
      </c>
    </row>
    <row r="74" spans="1:22" ht="22.7" customHeight="1">
      <c r="A74" s="183" t="s">
        <v>229</v>
      </c>
      <c r="B74" s="144">
        <v>476.97237200000001</v>
      </c>
      <c r="C74" s="14">
        <f t="shared" si="8"/>
        <v>0.15852124413648258</v>
      </c>
      <c r="D74" s="144">
        <v>476.97237200000001</v>
      </c>
      <c r="E74" s="14">
        <f t="shared" si="9"/>
        <v>6.8668095212972513E-2</v>
      </c>
      <c r="H74" s="21"/>
      <c r="I74" s="182"/>
      <c r="J74" s="20"/>
      <c r="K74" s="20"/>
    </row>
    <row r="75" spans="1:22">
      <c r="A75" s="181" t="s">
        <v>228</v>
      </c>
      <c r="B75" s="144">
        <v>122.82826</v>
      </c>
      <c r="C75" s="14">
        <f t="shared" si="8"/>
        <v>4.0821837350192174E-2</v>
      </c>
      <c r="D75" s="144">
        <v>289.518665</v>
      </c>
      <c r="E75" s="14">
        <f t="shared" si="9"/>
        <v>4.168102058152897E-2</v>
      </c>
      <c r="G75" s="360" t="s">
        <v>227</v>
      </c>
      <c r="H75" s="361"/>
      <c r="I75" s="362"/>
      <c r="J75" s="20"/>
      <c r="K75" s="20"/>
    </row>
    <row r="76" spans="1:22">
      <c r="A76" s="181" t="s">
        <v>226</v>
      </c>
      <c r="B76" s="144">
        <v>2090.9078490000002</v>
      </c>
      <c r="C76" s="14">
        <f t="shared" si="8"/>
        <v>0.69491092787700637</v>
      </c>
      <c r="D76" s="144">
        <v>5861.3864039999999</v>
      </c>
      <c r="E76" s="14">
        <f t="shared" si="9"/>
        <v>0.84384392744218439</v>
      </c>
      <c r="G76" s="363" t="s">
        <v>180</v>
      </c>
      <c r="H76" s="364"/>
      <c r="I76" s="179">
        <v>29.483204999999998</v>
      </c>
      <c r="J76" s="20"/>
      <c r="K76" s="20"/>
    </row>
    <row r="77" spans="1:22">
      <c r="A77" s="180" t="s">
        <v>225</v>
      </c>
      <c r="B77" s="144">
        <v>923.84098799999992</v>
      </c>
      <c r="C77" s="14">
        <f t="shared" si="8"/>
        <v>0.30703753801915651</v>
      </c>
      <c r="D77" s="144">
        <v>1884.887682</v>
      </c>
      <c r="E77" s="14">
        <f t="shared" si="9"/>
        <v>0.27136088883012927</v>
      </c>
      <c r="G77" s="363" t="s">
        <v>179</v>
      </c>
      <c r="H77" s="364"/>
      <c r="I77" s="170">
        <v>368.60059999999999</v>
      </c>
      <c r="J77" s="20"/>
      <c r="K77" s="20"/>
    </row>
    <row r="78" spans="1:22">
      <c r="A78" s="180" t="s">
        <v>224</v>
      </c>
      <c r="B78" s="144">
        <v>839.86619700000006</v>
      </c>
      <c r="C78" s="14">
        <f t="shared" si="8"/>
        <v>0.27912860843146731</v>
      </c>
      <c r="D78" s="144">
        <v>3148.2560210000001</v>
      </c>
      <c r="E78" s="14">
        <f t="shared" si="9"/>
        <v>0.45324374512166082</v>
      </c>
      <c r="G78" s="363" t="s">
        <v>223</v>
      </c>
      <c r="H78" s="364"/>
      <c r="I78" s="179">
        <v>342.51048600000001</v>
      </c>
      <c r="J78" s="20"/>
      <c r="K78" s="20"/>
    </row>
    <row r="79" spans="1:22">
      <c r="A79" s="178" t="s">
        <v>222</v>
      </c>
      <c r="B79" s="177">
        <v>327.20066499999996</v>
      </c>
      <c r="C79" s="12">
        <f t="shared" si="8"/>
        <v>0.10874478175873138</v>
      </c>
      <c r="D79" s="177">
        <v>828.24270000000001</v>
      </c>
      <c r="E79" s="12">
        <f t="shared" si="9"/>
        <v>0.11923929334642769</v>
      </c>
      <c r="G79" s="365" t="s">
        <v>221</v>
      </c>
      <c r="H79" s="366"/>
      <c r="I79" s="176">
        <v>51.555723</v>
      </c>
      <c r="J79" s="20"/>
      <c r="K79" s="20"/>
    </row>
    <row r="80" spans="1:22" ht="14.1" customHeight="1">
      <c r="I80" s="4"/>
    </row>
    <row r="81" spans="1:22" ht="14.1" customHeight="1">
      <c r="A81" s="175"/>
      <c r="B81" s="174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41"/>
      <c r="B82" s="9"/>
      <c r="I82" s="4"/>
    </row>
    <row r="83" spans="1:22" ht="14.1" customHeight="1">
      <c r="A83" s="41"/>
      <c r="B83" s="9"/>
      <c r="I83" s="4"/>
    </row>
    <row r="84" spans="1:22" ht="14.1" customHeight="1">
      <c r="A84" s="41"/>
      <c r="B84" s="9"/>
      <c r="I84" s="4"/>
    </row>
    <row r="85" spans="1:22" ht="14.1" customHeight="1">
      <c r="I85" s="4"/>
    </row>
    <row r="86" spans="1:22" ht="20.100000000000001" customHeight="1">
      <c r="A86" s="173" t="s">
        <v>220</v>
      </c>
      <c r="B86" s="172"/>
      <c r="I86" s="4"/>
    </row>
    <row r="87" spans="1:22" ht="22.7" customHeight="1">
      <c r="A87" s="38" t="s">
        <v>177</v>
      </c>
      <c r="B87" s="171">
        <f>SUM(B88:B92)</f>
        <v>2105.3737080000001</v>
      </c>
      <c r="I87" s="4"/>
    </row>
    <row r="88" spans="1:22">
      <c r="A88" s="38" t="s">
        <v>219</v>
      </c>
      <c r="B88" s="170">
        <v>1041.2114160000001</v>
      </c>
      <c r="I88" s="4"/>
    </row>
    <row r="89" spans="1:22">
      <c r="A89" s="38" t="s">
        <v>218</v>
      </c>
      <c r="B89" s="170">
        <v>539.19178499999998</v>
      </c>
      <c r="I89" s="4"/>
    </row>
    <row r="90" spans="1:22">
      <c r="A90" s="38" t="s">
        <v>217</v>
      </c>
      <c r="B90" s="170">
        <v>403.936916</v>
      </c>
      <c r="I90" s="4"/>
    </row>
    <row r="91" spans="1:22">
      <c r="A91" s="38" t="s">
        <v>216</v>
      </c>
      <c r="B91" s="170">
        <v>97.571369000000004</v>
      </c>
      <c r="I91" s="4"/>
    </row>
    <row r="92" spans="1:22">
      <c r="A92" s="34" t="s">
        <v>215</v>
      </c>
      <c r="B92" s="169">
        <v>23.462222000000001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62" t="s">
        <v>214</v>
      </c>
      <c r="B96" s="104"/>
      <c r="C96" s="104"/>
      <c r="D96" s="104"/>
      <c r="E96" s="104"/>
      <c r="F96" s="104"/>
      <c r="G96" s="104"/>
      <c r="H96" s="104"/>
      <c r="I96" s="104"/>
      <c r="J96" s="123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9" ht="14.1" customHeight="1">
      <c r="F97" s="168"/>
      <c r="G97" s="168"/>
      <c r="H97" s="167"/>
      <c r="I97" s="4"/>
    </row>
    <row r="98" spans="1:9" ht="20.100000000000001" customHeight="1">
      <c r="A98" s="289" t="s">
        <v>213</v>
      </c>
      <c r="B98" s="337" t="s">
        <v>212</v>
      </c>
      <c r="C98" s="338"/>
      <c r="D98" s="337" t="s">
        <v>128</v>
      </c>
      <c r="E98" s="338"/>
      <c r="F98" s="354" t="s">
        <v>181</v>
      </c>
      <c r="H98" s="1"/>
      <c r="I98" s="1"/>
    </row>
    <row r="99" spans="1:9" ht="20.100000000000001" customHeight="1">
      <c r="A99" s="291"/>
      <c r="B99" s="339"/>
      <c r="C99" s="340"/>
      <c r="D99" s="339"/>
      <c r="E99" s="340"/>
      <c r="F99" s="355"/>
      <c r="H99" s="1"/>
      <c r="I99" s="1"/>
    </row>
    <row r="100" spans="1:9" ht="14.1" customHeight="1">
      <c r="A100" s="146" t="s">
        <v>211</v>
      </c>
      <c r="B100" s="356">
        <v>189</v>
      </c>
      <c r="C100" s="357"/>
      <c r="D100" s="166"/>
      <c r="E100" s="165">
        <v>301.04190500000004</v>
      </c>
      <c r="F100" s="164">
        <f t="shared" ref="F100:F106" si="10">B100/E100</f>
        <v>0.62781957216222095</v>
      </c>
      <c r="H100" s="1"/>
      <c r="I100" s="1"/>
    </row>
    <row r="101" spans="1:9" ht="14.1" customHeight="1">
      <c r="A101" s="143" t="s">
        <v>210</v>
      </c>
      <c r="B101" s="347">
        <v>439</v>
      </c>
      <c r="C101" s="348"/>
      <c r="D101" s="163"/>
      <c r="E101" s="162">
        <v>449.79349200000001</v>
      </c>
      <c r="F101" s="141">
        <f t="shared" si="10"/>
        <v>0.97600345004547107</v>
      </c>
      <c r="H101" s="1"/>
      <c r="I101" s="1"/>
    </row>
    <row r="102" spans="1:9" ht="14.1" customHeight="1">
      <c r="A102" s="143" t="s">
        <v>209</v>
      </c>
      <c r="B102" s="347">
        <v>338</v>
      </c>
      <c r="C102" s="348"/>
      <c r="D102" s="163"/>
      <c r="E102" s="162">
        <v>342.71010899999999</v>
      </c>
      <c r="F102" s="141">
        <f t="shared" si="10"/>
        <v>0.98625628810966881</v>
      </c>
      <c r="G102" s="4"/>
      <c r="H102" s="1"/>
      <c r="I102" s="1"/>
    </row>
    <row r="103" spans="1:9" ht="14.1" customHeight="1">
      <c r="A103" s="143" t="s">
        <v>208</v>
      </c>
      <c r="B103" s="347">
        <v>221</v>
      </c>
      <c r="C103" s="348"/>
      <c r="D103" s="163"/>
      <c r="E103" s="162">
        <v>228.06838399999998</v>
      </c>
      <c r="F103" s="141">
        <f t="shared" si="10"/>
        <v>0.96900761133116997</v>
      </c>
      <c r="H103" s="1"/>
      <c r="I103" s="1"/>
    </row>
    <row r="104" spans="1:9" ht="14.1" customHeight="1">
      <c r="A104" s="143" t="s">
        <v>207</v>
      </c>
      <c r="B104" s="347">
        <v>384</v>
      </c>
      <c r="C104" s="348"/>
      <c r="D104" s="163"/>
      <c r="E104" s="162">
        <v>611.36520399999995</v>
      </c>
      <c r="F104" s="141">
        <f t="shared" si="10"/>
        <v>0.62810247866183766</v>
      </c>
      <c r="H104" s="1"/>
      <c r="I104" s="1"/>
    </row>
    <row r="105" spans="1:9" ht="14.1" customHeight="1">
      <c r="A105" s="143" t="s">
        <v>206</v>
      </c>
      <c r="B105" s="347">
        <v>54</v>
      </c>
      <c r="C105" s="348"/>
      <c r="D105" s="163"/>
      <c r="E105" s="162">
        <v>440.73777499999994</v>
      </c>
      <c r="F105" s="141">
        <f t="shared" si="10"/>
        <v>0.12252183285174502</v>
      </c>
      <c r="I105" s="4"/>
    </row>
    <row r="106" spans="1:9" ht="14.1" customHeight="1">
      <c r="A106" s="139" t="s">
        <v>205</v>
      </c>
      <c r="B106" s="349">
        <v>64</v>
      </c>
      <c r="C106" s="350"/>
      <c r="D106" s="161"/>
      <c r="E106" s="160">
        <v>4626.6424299999999</v>
      </c>
      <c r="F106" s="12">
        <f t="shared" si="10"/>
        <v>1.3832925489338064E-2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51" t="s">
        <v>204</v>
      </c>
      <c r="B113" s="343" t="s">
        <v>170</v>
      </c>
      <c r="C113" s="343" t="s">
        <v>203</v>
      </c>
      <c r="D113" s="341" t="s">
        <v>177</v>
      </c>
      <c r="E113" s="343" t="s">
        <v>170</v>
      </c>
      <c r="F113" s="345" t="s">
        <v>203</v>
      </c>
      <c r="G113" s="341" t="s">
        <v>177</v>
      </c>
      <c r="I113" s="4"/>
    </row>
    <row r="114" spans="1:9" ht="27.6" customHeight="1">
      <c r="A114" s="352"/>
      <c r="B114" s="353"/>
      <c r="C114" s="353"/>
      <c r="D114" s="342"/>
      <c r="E114" s="344"/>
      <c r="F114" s="346"/>
      <c r="G114" s="342"/>
      <c r="H114" s="1"/>
      <c r="I114" s="1"/>
    </row>
    <row r="115" spans="1:9" ht="14.1" customHeight="1">
      <c r="A115" s="72" t="s">
        <v>202</v>
      </c>
      <c r="B115" s="159">
        <v>2441.6123749999997</v>
      </c>
      <c r="C115" s="158">
        <v>2741.1996529999997</v>
      </c>
      <c r="D115" s="157">
        <f t="shared" ref="D115:D122" si="11">SUM(B115:C115)</f>
        <v>5182.8120279999994</v>
      </c>
      <c r="E115" s="68"/>
      <c r="F115" s="68"/>
      <c r="G115" s="68"/>
      <c r="H115" s="1"/>
      <c r="I115" s="1"/>
    </row>
    <row r="116" spans="1:9" ht="14.1" customHeight="1">
      <c r="A116" s="38" t="s">
        <v>201</v>
      </c>
      <c r="B116" s="155">
        <v>273.514726</v>
      </c>
      <c r="C116" s="154">
        <v>286.07397500000002</v>
      </c>
      <c r="D116" s="156">
        <f t="shared" si="11"/>
        <v>559.58870100000001</v>
      </c>
      <c r="E116" s="152">
        <f t="shared" ref="E116:E122" si="12">B116/$B$115</f>
        <v>0.11202217387188662</v>
      </c>
      <c r="F116" s="152">
        <f t="shared" ref="F116:F122" si="13">C116/$C$115</f>
        <v>0.10436086794587086</v>
      </c>
      <c r="G116" s="152">
        <f t="shared" ref="G116:G122" si="14">D116/$D$115</f>
        <v>0.10797009383648055</v>
      </c>
      <c r="H116" s="1"/>
      <c r="I116" s="1"/>
    </row>
    <row r="117" spans="1:9" ht="14.1" customHeight="1">
      <c r="A117" s="38" t="s">
        <v>200</v>
      </c>
      <c r="B117" s="155">
        <v>109.98230000000001</v>
      </c>
      <c r="C117" s="154">
        <v>151.00433100000001</v>
      </c>
      <c r="D117" s="153">
        <f t="shared" si="11"/>
        <v>260.98663099999999</v>
      </c>
      <c r="E117" s="152">
        <f t="shared" si="12"/>
        <v>4.504494698917965E-2</v>
      </c>
      <c r="F117" s="152">
        <f t="shared" si="13"/>
        <v>5.5086951012393123E-2</v>
      </c>
      <c r="G117" s="152">
        <f t="shared" si="14"/>
        <v>5.0356183012238702E-2</v>
      </c>
      <c r="H117" s="1"/>
      <c r="I117" s="1"/>
    </row>
    <row r="118" spans="1:9" ht="14.1" customHeight="1">
      <c r="A118" s="38" t="s">
        <v>199</v>
      </c>
      <c r="B118" s="155">
        <v>162.401173</v>
      </c>
      <c r="C118" s="154">
        <v>232.47935899999999</v>
      </c>
      <c r="D118" s="153">
        <f t="shared" si="11"/>
        <v>394.88053200000002</v>
      </c>
      <c r="E118" s="152">
        <f t="shared" si="12"/>
        <v>6.6513904771636823E-2</v>
      </c>
      <c r="F118" s="152">
        <f t="shared" si="13"/>
        <v>8.4809349346579688E-2</v>
      </c>
      <c r="G118" s="152">
        <f t="shared" si="14"/>
        <v>7.6190402018569997E-2</v>
      </c>
      <c r="H118" s="1"/>
      <c r="I118" s="1"/>
    </row>
    <row r="119" spans="1:9" ht="14.1" customHeight="1">
      <c r="A119" s="38" t="s">
        <v>198</v>
      </c>
      <c r="B119" s="155">
        <v>503.41328799999997</v>
      </c>
      <c r="C119" s="154">
        <v>421.248265</v>
      </c>
      <c r="D119" s="153">
        <f t="shared" si="11"/>
        <v>924.66155299999991</v>
      </c>
      <c r="E119" s="152">
        <f t="shared" si="12"/>
        <v>0.20618067517781155</v>
      </c>
      <c r="F119" s="152">
        <f t="shared" si="13"/>
        <v>0.15367296013589568</v>
      </c>
      <c r="G119" s="152">
        <f t="shared" si="14"/>
        <v>0.17840923961828856</v>
      </c>
      <c r="H119" s="1"/>
      <c r="I119" s="1"/>
    </row>
    <row r="120" spans="1:9" ht="14.1" customHeight="1">
      <c r="A120" s="38" t="s">
        <v>197</v>
      </c>
      <c r="B120" s="155">
        <v>481.854874</v>
      </c>
      <c r="C120" s="154">
        <v>565.77337999999997</v>
      </c>
      <c r="D120" s="153">
        <f t="shared" si="11"/>
        <v>1047.628254</v>
      </c>
      <c r="E120" s="152">
        <f t="shared" si="12"/>
        <v>0.19735109427433176</v>
      </c>
      <c r="F120" s="152">
        <f t="shared" si="13"/>
        <v>0.20639626864858648</v>
      </c>
      <c r="G120" s="152">
        <f t="shared" si="14"/>
        <v>0.2021351051012881</v>
      </c>
      <c r="H120" s="1"/>
      <c r="I120" s="1"/>
    </row>
    <row r="121" spans="1:9" ht="14.1" customHeight="1">
      <c r="A121" s="38" t="s">
        <v>196</v>
      </c>
      <c r="B121" s="155">
        <v>332.13870600000001</v>
      </c>
      <c r="C121" s="154">
        <v>449.31985800000001</v>
      </c>
      <c r="D121" s="153">
        <f t="shared" si="11"/>
        <v>781.45856400000002</v>
      </c>
      <c r="E121" s="152">
        <f t="shared" si="12"/>
        <v>0.1360325289144228</v>
      </c>
      <c r="F121" s="152">
        <f t="shared" si="13"/>
        <v>0.16391358342259357</v>
      </c>
      <c r="G121" s="152">
        <f t="shared" si="14"/>
        <v>0.15077887443692567</v>
      </c>
      <c r="H121" s="1"/>
      <c r="I121" s="1"/>
    </row>
    <row r="122" spans="1:9" ht="14.1" customHeight="1">
      <c r="A122" s="34" t="s">
        <v>195</v>
      </c>
      <c r="B122" s="151">
        <v>578.30730900000003</v>
      </c>
      <c r="C122" s="150">
        <v>635.30048399999998</v>
      </c>
      <c r="D122" s="149">
        <f t="shared" si="11"/>
        <v>1213.6077930000001</v>
      </c>
      <c r="E122" s="148">
        <f t="shared" si="12"/>
        <v>0.23685467641029634</v>
      </c>
      <c r="F122" s="148">
        <f t="shared" si="13"/>
        <v>0.23176001912327693</v>
      </c>
      <c r="G122" s="148">
        <f t="shared" si="14"/>
        <v>0.23416010197620857</v>
      </c>
      <c r="H122" s="1"/>
      <c r="I122" s="1"/>
    </row>
    <row r="123" spans="1:9" ht="14.1" customHeight="1">
      <c r="E123" s="147"/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62" t="s">
        <v>194</v>
      </c>
      <c r="B130" s="104"/>
      <c r="C130" s="104"/>
      <c r="D130" s="104"/>
      <c r="E130" s="104"/>
      <c r="F130" s="104"/>
      <c r="G130" s="104"/>
      <c r="H130" s="104"/>
      <c r="I130" s="104"/>
      <c r="J130" s="123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28" t="s">
        <v>193</v>
      </c>
      <c r="B132" s="329"/>
      <c r="C132" s="330"/>
      <c r="I132" s="3"/>
    </row>
    <row r="133" spans="1:22">
      <c r="A133" s="146" t="s">
        <v>192</v>
      </c>
      <c r="B133" s="87">
        <v>2364.3550049999999</v>
      </c>
      <c r="C133" s="145">
        <f t="shared" ref="C133:C140" si="15">B133/SUM($B$133:$B$140)</f>
        <v>0.77391173986361439</v>
      </c>
      <c r="I133" s="3"/>
    </row>
    <row r="134" spans="1:22">
      <c r="A134" s="143" t="s">
        <v>191</v>
      </c>
      <c r="B134" s="144">
        <v>212.58736700000003</v>
      </c>
      <c r="C134" s="14">
        <f t="shared" si="15"/>
        <v>6.9585091375901367E-2</v>
      </c>
      <c r="I134" s="3"/>
    </row>
    <row r="135" spans="1:22">
      <c r="A135" s="143" t="s">
        <v>190</v>
      </c>
      <c r="B135" s="144">
        <v>38.380288</v>
      </c>
      <c r="C135" s="14">
        <f t="shared" si="15"/>
        <v>1.2562815397743793E-2</v>
      </c>
      <c r="I135" s="3"/>
    </row>
    <row r="136" spans="1:22">
      <c r="A136" s="143" t="s">
        <v>189</v>
      </c>
      <c r="B136" s="144">
        <v>19.22026</v>
      </c>
      <c r="C136" s="14">
        <f t="shared" si="15"/>
        <v>6.2912654088640267E-3</v>
      </c>
      <c r="I136" s="3"/>
    </row>
    <row r="137" spans="1:22">
      <c r="A137" s="143" t="s">
        <v>188</v>
      </c>
      <c r="B137" s="144">
        <v>30.418756000000002</v>
      </c>
      <c r="C137" s="14">
        <f t="shared" si="15"/>
        <v>9.9568095022374865E-3</v>
      </c>
      <c r="I137" s="3"/>
    </row>
    <row r="138" spans="1:22">
      <c r="A138" s="143" t="s">
        <v>187</v>
      </c>
      <c r="B138" s="142">
        <v>220.269857</v>
      </c>
      <c r="C138" s="141">
        <f t="shared" si="15"/>
        <v>7.209975993870664E-2</v>
      </c>
      <c r="I138" s="3"/>
    </row>
    <row r="139" spans="1:22">
      <c r="A139" s="143" t="s">
        <v>186</v>
      </c>
      <c r="B139" s="142">
        <v>169.83906899999999</v>
      </c>
      <c r="C139" s="141">
        <f t="shared" si="15"/>
        <v>5.5592518512932218E-2</v>
      </c>
      <c r="E139" s="140"/>
      <c r="I139" s="3"/>
    </row>
    <row r="140" spans="1:22">
      <c r="A140" s="139" t="s">
        <v>185</v>
      </c>
      <c r="B140" s="138">
        <v>0</v>
      </c>
      <c r="C140" s="137">
        <f t="shared" si="15"/>
        <v>0</v>
      </c>
      <c r="I140" s="3"/>
    </row>
    <row r="141" spans="1:22">
      <c r="A141" s="41"/>
      <c r="B141" s="127"/>
      <c r="C141" s="39"/>
      <c r="I141" s="3"/>
    </row>
    <row r="142" spans="1:22" ht="22.15" customHeight="1">
      <c r="A142" s="41"/>
      <c r="B142" s="127"/>
      <c r="C142" s="39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41"/>
      <c r="B143" s="127"/>
      <c r="C143" s="39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31" t="s">
        <v>184</v>
      </c>
      <c r="B144" s="333" t="s">
        <v>183</v>
      </c>
      <c r="C144" s="333" t="s">
        <v>182</v>
      </c>
      <c r="D144" s="333" t="s">
        <v>181</v>
      </c>
      <c r="F144" s="4"/>
      <c r="H144" s="20"/>
      <c r="I144" s="21"/>
      <c r="J144" s="21"/>
      <c r="K144" s="20"/>
      <c r="L144" s="20"/>
      <c r="M144" s="20"/>
      <c r="N144" s="20"/>
      <c r="O144" s="20"/>
      <c r="P144" s="20"/>
      <c r="Q144" s="20"/>
    </row>
    <row r="145" spans="1:10">
      <c r="A145" s="332"/>
      <c r="B145" s="334"/>
      <c r="C145" s="335"/>
      <c r="D145" s="334"/>
      <c r="F145" s="4"/>
      <c r="H145" s="1"/>
      <c r="I145" s="3"/>
      <c r="J145" s="3"/>
    </row>
    <row r="146" spans="1:10" ht="13.9" customHeight="1">
      <c r="A146" s="47" t="s">
        <v>180</v>
      </c>
      <c r="B146" s="17">
        <v>272.96493799999996</v>
      </c>
      <c r="C146" s="136">
        <v>49.941204999999997</v>
      </c>
      <c r="D146" s="135">
        <f>C146/B146</f>
        <v>0.18295831459496825</v>
      </c>
      <c r="H146" s="1"/>
      <c r="I146" s="3"/>
      <c r="J146" s="3"/>
    </row>
    <row r="147" spans="1:10" ht="13.9" customHeight="1">
      <c r="A147" s="38" t="s">
        <v>179</v>
      </c>
      <c r="B147" s="36">
        <v>2619.327127</v>
      </c>
      <c r="C147" s="134">
        <v>277.51451299999997</v>
      </c>
      <c r="D147" s="133">
        <f>C147/B147</f>
        <v>0.10594877979897314</v>
      </c>
      <c r="I147" s="3"/>
    </row>
    <row r="148" spans="1:10" ht="13.9" customHeight="1">
      <c r="A148" s="38" t="s">
        <v>178</v>
      </c>
      <c r="B148" s="36">
        <v>506.31039899999996</v>
      </c>
      <c r="C148" s="134">
        <v>33.880963999999999</v>
      </c>
      <c r="D148" s="133">
        <f>C148/B148</f>
        <v>6.691737729842677E-2</v>
      </c>
      <c r="I148" s="3"/>
    </row>
    <row r="149" spans="1:10" ht="13.9" customHeight="1">
      <c r="A149" s="34" t="s">
        <v>177</v>
      </c>
      <c r="B149" s="132">
        <v>3398.6024640000005</v>
      </c>
      <c r="C149" s="131">
        <v>361.336682</v>
      </c>
      <c r="D149" s="130">
        <f>C149/B149</f>
        <v>0.10631919614826713</v>
      </c>
      <c r="E149" s="129">
        <f>1-D149</f>
        <v>0.89368080385173287</v>
      </c>
      <c r="H149" s="4"/>
      <c r="I149" s="4"/>
      <c r="J149" s="4"/>
    </row>
    <row r="150" spans="1:10" ht="13.9" customHeight="1">
      <c r="A150" s="41"/>
      <c r="B150" s="127"/>
      <c r="C150" s="39"/>
      <c r="H150" s="4"/>
      <c r="I150" s="4"/>
      <c r="J150" s="4"/>
    </row>
    <row r="151" spans="1:10" ht="13.9" customHeight="1">
      <c r="A151" s="41"/>
      <c r="B151" s="127"/>
      <c r="C151" s="39"/>
      <c r="F151" s="128" t="s">
        <v>176</v>
      </c>
      <c r="G151" s="128"/>
      <c r="H151" s="128"/>
      <c r="I151" s="4"/>
      <c r="J151" s="4"/>
    </row>
    <row r="152" spans="1:10" ht="13.9" customHeight="1">
      <c r="A152" s="41"/>
      <c r="B152" s="127"/>
      <c r="C152" s="39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24"/>
      <c r="B154" s="326"/>
      <c r="C154" s="326"/>
      <c r="D154" s="326"/>
      <c r="E154" s="61"/>
      <c r="F154" s="327"/>
      <c r="G154" s="327"/>
      <c r="H154" s="336"/>
      <c r="I154" s="336"/>
      <c r="J154" s="318"/>
    </row>
    <row r="155" spans="1:10" ht="13.9" customHeight="1">
      <c r="A155" s="325"/>
      <c r="B155" s="326"/>
      <c r="C155" s="326"/>
      <c r="D155" s="326"/>
      <c r="E155" s="61"/>
      <c r="F155" s="327"/>
      <c r="G155" s="327"/>
      <c r="H155" s="336"/>
      <c r="I155" s="336"/>
      <c r="J155" s="318"/>
    </row>
    <row r="156" spans="1:10" ht="13.9" customHeight="1">
      <c r="A156" s="41"/>
      <c r="B156" s="125"/>
      <c r="C156" s="125"/>
      <c r="D156" s="124"/>
      <c r="E156" s="61"/>
      <c r="F156" s="41"/>
      <c r="G156" s="41"/>
      <c r="H156" s="54"/>
      <c r="I156" s="54"/>
      <c r="J156" s="53"/>
    </row>
    <row r="157" spans="1:10" ht="13.9" customHeight="1">
      <c r="A157" s="41"/>
      <c r="B157" s="125"/>
      <c r="C157" s="125"/>
      <c r="D157" s="124"/>
      <c r="E157" s="61"/>
      <c r="F157" s="41"/>
      <c r="G157" s="41"/>
      <c r="H157" s="54"/>
      <c r="I157" s="54"/>
      <c r="J157" s="53"/>
    </row>
    <row r="158" spans="1:10" ht="13.9" customHeight="1">
      <c r="A158" s="41"/>
      <c r="B158" s="125"/>
      <c r="C158" s="125"/>
      <c r="D158" s="124"/>
      <c r="E158" s="61"/>
      <c r="F158" s="319"/>
      <c r="G158" s="319"/>
      <c r="H158" s="126"/>
      <c r="I158" s="54"/>
      <c r="J158" s="53"/>
    </row>
    <row r="159" spans="1:10" ht="13.9" customHeight="1">
      <c r="A159" s="41"/>
      <c r="B159" s="126"/>
      <c r="C159" s="125"/>
      <c r="D159" s="124"/>
      <c r="E159" s="53"/>
      <c r="F159" s="61"/>
      <c r="G159" s="61"/>
      <c r="H159" s="61"/>
      <c r="I159" s="61"/>
      <c r="J159" s="61"/>
    </row>
    <row r="160" spans="1:10" ht="13.9" customHeight="1">
      <c r="A160" s="41"/>
      <c r="B160" s="106"/>
      <c r="C160" s="106"/>
      <c r="D160" s="124"/>
      <c r="E160" s="61"/>
      <c r="F160" s="61"/>
      <c r="G160" s="61"/>
      <c r="H160" s="61"/>
      <c r="I160" s="61"/>
      <c r="J160" s="61"/>
    </row>
    <row r="161" spans="1:22" ht="13.9" customHeight="1">
      <c r="A161" s="41"/>
      <c r="B161" s="106"/>
      <c r="C161" s="42"/>
      <c r="D161" s="105"/>
      <c r="I161" s="3"/>
    </row>
    <row r="162" spans="1:22" ht="13.9" customHeight="1">
      <c r="A162" s="41"/>
      <c r="B162" s="106"/>
      <c r="C162" s="42"/>
      <c r="D162" s="105"/>
      <c r="I162" s="3"/>
    </row>
    <row r="163" spans="1:22" ht="13.9" customHeight="1">
      <c r="A163" s="41"/>
      <c r="B163" s="106"/>
      <c r="C163" s="42"/>
      <c r="D163" s="105"/>
      <c r="I163" s="3"/>
    </row>
    <row r="164" spans="1:22" ht="21.4" customHeight="1">
      <c r="A164" s="62" t="s">
        <v>175</v>
      </c>
      <c r="B164" s="104"/>
      <c r="C164" s="104"/>
      <c r="D164" s="104"/>
      <c r="E164" s="104"/>
      <c r="F164" s="104"/>
      <c r="G164" s="104"/>
      <c r="H164" s="104"/>
      <c r="I164" s="104"/>
      <c r="J164" s="123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ht="37.9" customHeight="1">
      <c r="A165" s="44"/>
      <c r="B165" s="106"/>
      <c r="C165" s="42"/>
      <c r="D165" s="105"/>
      <c r="I165" s="3"/>
    </row>
    <row r="166" spans="1:22" ht="13.9" customHeight="1">
      <c r="A166" s="44"/>
      <c r="B166" s="106"/>
      <c r="C166" s="42"/>
      <c r="D166" s="105"/>
      <c r="I166" s="3"/>
    </row>
    <row r="167" spans="1:22" ht="13.9" customHeight="1">
      <c r="A167" s="52" t="s">
        <v>174</v>
      </c>
      <c r="B167" s="116"/>
      <c r="C167" s="115"/>
      <c r="D167" s="105"/>
      <c r="I167" s="3"/>
    </row>
    <row r="168" spans="1:22" ht="13.9" customHeight="1">
      <c r="A168" s="320" t="s">
        <v>173</v>
      </c>
      <c r="B168" s="122" t="s">
        <v>170</v>
      </c>
      <c r="C168" s="60">
        <v>48</v>
      </c>
      <c r="D168" s="105"/>
      <c r="I168" s="3"/>
    </row>
    <row r="169" spans="1:22" ht="13.9" customHeight="1">
      <c r="A169" s="321"/>
      <c r="B169" s="121" t="s">
        <v>169</v>
      </c>
      <c r="C169" s="74">
        <v>43</v>
      </c>
      <c r="D169" s="105"/>
      <c r="I169" s="3"/>
    </row>
    <row r="170" spans="1:22" ht="13.9" customHeight="1">
      <c r="A170" s="321" t="s">
        <v>172</v>
      </c>
      <c r="B170" s="121" t="s">
        <v>170</v>
      </c>
      <c r="C170" s="74">
        <v>206</v>
      </c>
      <c r="D170" s="105"/>
      <c r="I170" s="3"/>
    </row>
    <row r="171" spans="1:22" ht="13.9" customHeight="1">
      <c r="A171" s="322"/>
      <c r="B171" s="121" t="s">
        <v>169</v>
      </c>
      <c r="C171" s="74">
        <v>170</v>
      </c>
      <c r="D171" s="105"/>
      <c r="I171" s="3"/>
    </row>
    <row r="172" spans="1:22" ht="13.9" customHeight="1">
      <c r="A172" s="321" t="s">
        <v>171</v>
      </c>
      <c r="B172" s="121" t="s">
        <v>170</v>
      </c>
      <c r="C172" s="74">
        <v>46</v>
      </c>
      <c r="D172" s="105"/>
      <c r="I172" s="3"/>
    </row>
    <row r="173" spans="1:22" ht="13.9" customHeight="1">
      <c r="A173" s="323"/>
      <c r="B173" s="120" t="s">
        <v>169</v>
      </c>
      <c r="C173" s="56">
        <v>52</v>
      </c>
      <c r="D173" s="105"/>
      <c r="I173" s="3"/>
    </row>
    <row r="174" spans="1:22" ht="13.9" customHeight="1">
      <c r="A174" s="117"/>
      <c r="B174" s="119" t="s">
        <v>128</v>
      </c>
      <c r="C174" s="118">
        <f>SUM(C168:C173)</f>
        <v>565</v>
      </c>
      <c r="D174" s="105"/>
      <c r="I174" s="3"/>
    </row>
    <row r="175" spans="1:22" ht="13.9" customHeight="1">
      <c r="A175" s="117"/>
      <c r="B175" s="9"/>
      <c r="C175" s="42"/>
      <c r="D175" s="105"/>
      <c r="I175" s="3"/>
    </row>
    <row r="176" spans="1:22" ht="13.9" customHeight="1">
      <c r="A176" s="117"/>
      <c r="B176" s="9"/>
      <c r="C176" s="42"/>
      <c r="D176" s="105"/>
      <c r="I176" s="3"/>
    </row>
    <row r="177" spans="1:9" ht="13.9" customHeight="1">
      <c r="A177" s="44"/>
      <c r="B177" s="106"/>
      <c r="C177" s="42"/>
      <c r="D177" s="105"/>
      <c r="I177" s="3"/>
    </row>
    <row r="178" spans="1:9" ht="13.9" customHeight="1">
      <c r="A178" s="52" t="s">
        <v>168</v>
      </c>
      <c r="B178" s="116"/>
      <c r="C178" s="115"/>
      <c r="D178" s="105"/>
      <c r="I178" s="3"/>
    </row>
    <row r="179" spans="1:9" ht="13.9" customHeight="1">
      <c r="A179" s="38" t="s">
        <v>167</v>
      </c>
      <c r="B179" s="109"/>
      <c r="C179" s="60">
        <v>48</v>
      </c>
      <c r="D179" s="105"/>
      <c r="I179" s="3"/>
    </row>
    <row r="180" spans="1:9" ht="13.9" customHeight="1">
      <c r="A180" s="38" t="s">
        <v>166</v>
      </c>
      <c r="B180" s="109"/>
      <c r="C180" s="74">
        <v>42</v>
      </c>
      <c r="D180" s="105"/>
      <c r="I180" s="3"/>
    </row>
    <row r="181" spans="1:9" ht="13.9" customHeight="1">
      <c r="A181" s="38" t="s">
        <v>165</v>
      </c>
      <c r="B181" s="109"/>
      <c r="C181" s="74">
        <v>153</v>
      </c>
      <c r="D181" s="105"/>
      <c r="I181" s="3"/>
    </row>
    <row r="182" spans="1:9" ht="13.9" customHeight="1">
      <c r="A182" s="38" t="s">
        <v>164</v>
      </c>
      <c r="B182" s="109"/>
      <c r="C182" s="74">
        <v>123</v>
      </c>
      <c r="D182" s="105"/>
      <c r="I182" s="3"/>
    </row>
    <row r="183" spans="1:9" ht="13.9" customHeight="1">
      <c r="A183" s="34" t="s">
        <v>163</v>
      </c>
      <c r="B183" s="107"/>
      <c r="C183" s="56">
        <v>198</v>
      </c>
      <c r="D183" s="105"/>
      <c r="I183" s="3"/>
    </row>
    <row r="184" spans="1:9" ht="13.9" customHeight="1">
      <c r="A184" s="44"/>
      <c r="B184" s="106"/>
      <c r="C184" s="42"/>
      <c r="D184" s="105"/>
      <c r="I184" s="3"/>
    </row>
    <row r="185" spans="1:9" ht="13.9" customHeight="1">
      <c r="A185" s="52" t="s">
        <v>162</v>
      </c>
      <c r="B185" s="114"/>
      <c r="C185" s="114"/>
      <c r="D185" s="113"/>
      <c r="I185" s="3"/>
    </row>
    <row r="186" spans="1:9" ht="13.9" customHeight="1">
      <c r="A186" s="47" t="s">
        <v>161</v>
      </c>
      <c r="B186" s="112"/>
      <c r="C186" s="111"/>
      <c r="D186" s="74">
        <v>30</v>
      </c>
      <c r="I186" s="3"/>
    </row>
    <row r="187" spans="1:9" ht="13.9" customHeight="1">
      <c r="A187" s="38" t="s">
        <v>160</v>
      </c>
      <c r="B187" s="110"/>
      <c r="C187" s="109"/>
      <c r="D187" s="74">
        <v>57</v>
      </c>
      <c r="I187" s="3"/>
    </row>
    <row r="188" spans="1:9" ht="13.9" customHeight="1">
      <c r="A188" s="38" t="s">
        <v>159</v>
      </c>
      <c r="B188" s="110"/>
      <c r="C188" s="109"/>
      <c r="D188" s="74">
        <v>101</v>
      </c>
      <c r="I188" s="3"/>
    </row>
    <row r="189" spans="1:9" ht="13.9" customHeight="1">
      <c r="A189" s="38" t="s">
        <v>158</v>
      </c>
      <c r="B189" s="110"/>
      <c r="C189" s="109"/>
      <c r="D189" s="74">
        <v>265</v>
      </c>
      <c r="I189" s="3"/>
    </row>
    <row r="190" spans="1:9" ht="13.9" customHeight="1">
      <c r="A190" s="34" t="s">
        <v>157</v>
      </c>
      <c r="B190" s="108"/>
      <c r="C190" s="107"/>
      <c r="D190" s="56">
        <v>110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4"/>
      <c r="B197" s="106"/>
      <c r="C197" s="42"/>
      <c r="D197" s="105"/>
      <c r="I197" s="3"/>
    </row>
    <row r="198" spans="1:22" ht="20.100000000000001" customHeight="1">
      <c r="A198" s="22" t="s">
        <v>156</v>
      </c>
      <c r="B198" s="22"/>
      <c r="C198" s="22"/>
      <c r="D198" s="22"/>
      <c r="E198" s="22"/>
      <c r="F198" s="22"/>
      <c r="G198" s="22"/>
      <c r="H198" s="22"/>
      <c r="I198" s="22"/>
      <c r="J198" s="23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104"/>
    </row>
    <row r="199" spans="1:22" ht="20.45" customHeight="1">
      <c r="I199" s="3"/>
    </row>
    <row r="200" spans="1:22" ht="14.45" customHeight="1">
      <c r="A200" s="277"/>
      <c r="B200" s="278"/>
      <c r="C200" s="278"/>
      <c r="D200" s="278"/>
      <c r="E200" s="278"/>
      <c r="F200" s="278"/>
      <c r="G200" s="279"/>
      <c r="H200" s="103"/>
      <c r="I200" s="3"/>
    </row>
    <row r="201" spans="1:22" ht="13.9" customHeight="1">
      <c r="A201" s="52" t="s">
        <v>148</v>
      </c>
      <c r="B201" s="51"/>
      <c r="C201" s="51"/>
      <c r="D201" s="51"/>
      <c r="E201" s="51"/>
      <c r="F201" s="51"/>
      <c r="G201" s="50"/>
      <c r="H201" s="1"/>
      <c r="I201" s="1"/>
    </row>
    <row r="202" spans="1:22" ht="13.9" customHeight="1">
      <c r="A202" s="280" t="s">
        <v>155</v>
      </c>
      <c r="B202" s="281"/>
      <c r="C202" s="281"/>
      <c r="D202" s="281"/>
      <c r="E202" s="281"/>
      <c r="F202" s="282"/>
      <c r="G202" s="60">
        <v>456</v>
      </c>
      <c r="H202" s="1"/>
      <c r="I202" s="1"/>
    </row>
    <row r="203" spans="1:22" ht="14.45" customHeight="1">
      <c r="A203" s="283" t="s">
        <v>154</v>
      </c>
      <c r="B203" s="284"/>
      <c r="C203" s="284"/>
      <c r="D203" s="284"/>
      <c r="E203" s="284"/>
      <c r="F203" s="285"/>
      <c r="G203" s="56">
        <v>306</v>
      </c>
      <c r="H203" s="1"/>
      <c r="I203" s="1"/>
    </row>
    <row r="204" spans="1:22">
      <c r="A204" s="41"/>
      <c r="B204" s="101"/>
      <c r="C204" s="101"/>
      <c r="D204" s="101"/>
      <c r="E204" s="101"/>
      <c r="F204" s="101"/>
      <c r="G204" s="101"/>
      <c r="H204" s="102"/>
      <c r="I204" s="3"/>
    </row>
    <row r="205" spans="1:22" ht="14.45" customHeight="1">
      <c r="A205" s="41"/>
      <c r="B205" s="101"/>
      <c r="C205" s="101"/>
      <c r="D205" s="101"/>
      <c r="E205" s="101"/>
      <c r="F205" s="101"/>
      <c r="G205" s="101"/>
      <c r="H205" s="101"/>
      <c r="I205" s="3"/>
    </row>
    <row r="206" spans="1:22">
      <c r="I206" s="3"/>
    </row>
    <row r="207" spans="1:22">
      <c r="A207" s="286"/>
      <c r="B207" s="287"/>
      <c r="C207" s="288"/>
      <c r="H207" s="1"/>
      <c r="I207" s="3"/>
      <c r="J207" s="3"/>
    </row>
    <row r="208" spans="1:22" ht="15" customHeight="1">
      <c r="A208" s="289" t="s">
        <v>153</v>
      </c>
      <c r="B208" s="292" t="s">
        <v>152</v>
      </c>
      <c r="C208" s="292" t="s">
        <v>151</v>
      </c>
      <c r="H208" s="1"/>
      <c r="I208" s="3"/>
      <c r="J208" s="3"/>
    </row>
    <row r="209" spans="1:18">
      <c r="A209" s="290"/>
      <c r="B209" s="293"/>
      <c r="C209" s="293"/>
      <c r="H209" s="1"/>
      <c r="I209" s="3"/>
      <c r="J209" s="3"/>
    </row>
    <row r="210" spans="1:18">
      <c r="A210" s="290"/>
      <c r="B210" s="293"/>
      <c r="C210" s="293"/>
      <c r="D210" s="3"/>
      <c r="E210" s="3"/>
      <c r="H210" s="1"/>
      <c r="I210" s="1"/>
    </row>
    <row r="211" spans="1:18">
      <c r="A211" s="290"/>
      <c r="B211" s="294"/>
      <c r="C211" s="294"/>
      <c r="H211" s="1"/>
      <c r="I211" s="1"/>
    </row>
    <row r="212" spans="1:18">
      <c r="A212" s="291"/>
      <c r="B212" s="100">
        <v>5551</v>
      </c>
      <c r="C212" s="99">
        <v>433</v>
      </c>
      <c r="D212" s="98">
        <f>C212/B212</f>
        <v>7.8003963249864888E-2</v>
      </c>
      <c r="E212" s="97">
        <f>1-D212</f>
        <v>0.92199603675013508</v>
      </c>
      <c r="H212" s="1"/>
      <c r="I212" s="1"/>
    </row>
    <row r="213" spans="1:18">
      <c r="A213" s="96" t="s">
        <v>150</v>
      </c>
      <c r="B213" s="95"/>
      <c r="C213" s="95"/>
      <c r="D213" s="94"/>
      <c r="H213" s="1"/>
      <c r="I213" s="1"/>
    </row>
    <row r="214" spans="1:18">
      <c r="A214" s="286"/>
      <c r="B214" s="288"/>
      <c r="H214" s="1"/>
      <c r="I214" s="3"/>
      <c r="J214" s="3"/>
    </row>
    <row r="215" spans="1:18" ht="14.45" customHeight="1">
      <c r="A215" s="295" t="s">
        <v>149</v>
      </c>
      <c r="B215" s="296"/>
      <c r="H215" s="1"/>
      <c r="I215" s="3"/>
      <c r="J215" s="3"/>
    </row>
    <row r="216" spans="1:18">
      <c r="A216" s="93">
        <v>2007</v>
      </c>
      <c r="B216" s="92">
        <v>124</v>
      </c>
      <c r="H216" s="1"/>
      <c r="I216" s="3"/>
      <c r="J216" s="3"/>
    </row>
    <row r="217" spans="1:18">
      <c r="A217" s="93">
        <v>2008</v>
      </c>
      <c r="B217" s="92">
        <v>94</v>
      </c>
      <c r="H217" s="1"/>
      <c r="I217" s="3"/>
      <c r="J217" s="3"/>
    </row>
    <row r="218" spans="1:18">
      <c r="A218" s="93">
        <v>2009</v>
      </c>
      <c r="B218" s="92">
        <v>95</v>
      </c>
      <c r="H218" s="1"/>
      <c r="I218" s="3"/>
      <c r="J218" s="3"/>
    </row>
    <row r="219" spans="1:18">
      <c r="A219" s="93">
        <v>2010</v>
      </c>
      <c r="B219" s="92">
        <v>108</v>
      </c>
      <c r="H219" s="1"/>
      <c r="I219" s="3"/>
      <c r="J219" s="3"/>
    </row>
    <row r="220" spans="1:18">
      <c r="A220" s="93">
        <v>2011</v>
      </c>
      <c r="B220" s="92">
        <v>125</v>
      </c>
      <c r="H220" s="1"/>
      <c r="I220" s="3"/>
      <c r="J220" s="3"/>
    </row>
    <row r="221" spans="1:18">
      <c r="H221" s="1"/>
      <c r="I221" s="3"/>
      <c r="J221" s="3"/>
    </row>
    <row r="222" spans="1:18">
      <c r="A222" s="286"/>
      <c r="B222" s="287"/>
      <c r="C222" s="287"/>
      <c r="D222" s="287"/>
      <c r="E222" s="287"/>
      <c r="F222" s="288"/>
      <c r="H222" s="1"/>
      <c r="I222" s="3"/>
      <c r="J222" s="3"/>
    </row>
    <row r="223" spans="1:18" ht="14.45" customHeight="1">
      <c r="A223" s="259" t="s">
        <v>148</v>
      </c>
      <c r="B223" s="260"/>
      <c r="C223" s="260"/>
      <c r="D223" s="260"/>
      <c r="E223" s="261"/>
      <c r="F223" s="67"/>
      <c r="H223" s="1"/>
      <c r="I223" s="3"/>
      <c r="J223" s="3"/>
    </row>
    <row r="224" spans="1:18" ht="14.45" customHeight="1">
      <c r="A224" s="297" t="s">
        <v>147</v>
      </c>
      <c r="B224" s="298"/>
      <c r="C224" s="298"/>
      <c r="D224" s="298"/>
      <c r="E224" s="299"/>
      <c r="F224" s="17">
        <v>605</v>
      </c>
      <c r="H224" s="1"/>
      <c r="I224" s="300"/>
      <c r="J224" s="300"/>
      <c r="K224" s="300"/>
      <c r="L224" s="300"/>
      <c r="M224" s="300"/>
      <c r="N224" s="300"/>
      <c r="O224" s="300"/>
      <c r="P224" s="300"/>
      <c r="Q224" s="300"/>
      <c r="R224" s="300"/>
    </row>
    <row r="225" spans="1:22" ht="14.45" customHeight="1">
      <c r="A225" s="301" t="s">
        <v>146</v>
      </c>
      <c r="B225" s="302"/>
      <c r="C225" s="302"/>
      <c r="D225" s="302"/>
      <c r="E225" s="303"/>
      <c r="F225" s="36">
        <v>185</v>
      </c>
      <c r="H225" s="1"/>
      <c r="I225" s="304"/>
      <c r="J225" s="304"/>
      <c r="K225" s="304"/>
      <c r="L225" s="304"/>
      <c r="M225" s="304"/>
      <c r="N225" s="304"/>
      <c r="O225" s="304"/>
      <c r="P225" s="304"/>
      <c r="Q225" s="304"/>
      <c r="R225" s="54"/>
    </row>
    <row r="226" spans="1:22" ht="14.45" customHeight="1">
      <c r="A226" s="301" t="s">
        <v>145</v>
      </c>
      <c r="B226" s="302"/>
      <c r="C226" s="302"/>
      <c r="D226" s="302"/>
      <c r="E226" s="303"/>
      <c r="F226" s="36">
        <v>133</v>
      </c>
      <c r="H226" s="1"/>
      <c r="I226" s="305"/>
      <c r="J226" s="305"/>
      <c r="K226" s="305"/>
      <c r="L226" s="305"/>
      <c r="M226" s="305"/>
      <c r="N226" s="305"/>
      <c r="O226" s="305"/>
      <c r="P226" s="305"/>
      <c r="Q226" s="305"/>
      <c r="R226" s="54"/>
    </row>
    <row r="227" spans="1:22" ht="14.45" customHeight="1">
      <c r="A227" s="306" t="s">
        <v>144</v>
      </c>
      <c r="B227" s="307"/>
      <c r="C227" s="307"/>
      <c r="D227" s="307"/>
      <c r="E227" s="308"/>
      <c r="F227" s="32">
        <v>396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22" t="s">
        <v>143</v>
      </c>
      <c r="B231" s="22"/>
      <c r="C231" s="22"/>
      <c r="D231" s="22"/>
      <c r="E231" s="22"/>
      <c r="F231" s="22"/>
      <c r="G231" s="22"/>
      <c r="H231" s="22"/>
      <c r="I231" s="22"/>
      <c r="J231" s="23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</row>
    <row r="232" spans="1:22" ht="20.85" customHeight="1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</row>
    <row r="233" spans="1:22" ht="15" customHeight="1">
      <c r="A233" s="309" t="s">
        <v>142</v>
      </c>
      <c r="B233" s="310"/>
      <c r="C233" s="311"/>
      <c r="D233" s="88"/>
      <c r="E233" s="91" t="s">
        <v>141</v>
      </c>
      <c r="F233" s="90"/>
      <c r="G233" s="90"/>
      <c r="H233" s="90"/>
      <c r="I233" s="90"/>
      <c r="J233" s="90"/>
      <c r="K233" s="90"/>
      <c r="L233" s="89"/>
      <c r="M233" s="88"/>
      <c r="N233" s="88"/>
      <c r="O233" s="88"/>
      <c r="P233" s="88"/>
      <c r="Q233" s="88"/>
      <c r="R233" s="88"/>
      <c r="S233" s="88"/>
      <c r="T233" s="88"/>
      <c r="U233" s="88"/>
      <c r="V233" s="88"/>
    </row>
    <row r="234" spans="1:22">
      <c r="A234" s="47" t="s">
        <v>140</v>
      </c>
      <c r="B234" s="87">
        <v>1083.4383990000001</v>
      </c>
      <c r="C234" s="59">
        <f>B234/B236</f>
        <v>0.33730941030862766</v>
      </c>
      <c r="E234" s="47" t="s">
        <v>139</v>
      </c>
      <c r="F234" s="46"/>
      <c r="G234" s="46"/>
      <c r="H234" s="46"/>
      <c r="I234" s="46"/>
      <c r="J234" s="86"/>
      <c r="K234" s="85">
        <v>2072.6669360000001</v>
      </c>
      <c r="L234" s="84">
        <f>K234/SUM(K234:K235)</f>
        <v>0.69181463495000539</v>
      </c>
    </row>
    <row r="235" spans="1:22">
      <c r="A235" s="38" t="s">
        <v>138</v>
      </c>
      <c r="B235" s="74">
        <v>2128.5632999999998</v>
      </c>
      <c r="C235" s="73">
        <f>B235/B236</f>
        <v>0.66269058969137229</v>
      </c>
      <c r="E235" s="38" t="s">
        <v>137</v>
      </c>
      <c r="F235" s="37"/>
      <c r="G235" s="37"/>
      <c r="H235" s="37"/>
      <c r="I235" s="37"/>
      <c r="J235" s="83"/>
      <c r="K235" s="82">
        <v>923.319028</v>
      </c>
      <c r="L235" s="81">
        <f>K235/SUM(K234:K235)</f>
        <v>0.30818536504999461</v>
      </c>
      <c r="M235" s="4"/>
      <c r="N235" s="4"/>
    </row>
    <row r="236" spans="1:22">
      <c r="A236" s="72" t="s">
        <v>136</v>
      </c>
      <c r="B236" s="71">
        <f>SUM(B234:B235)</f>
        <v>3212.0016989999999</v>
      </c>
      <c r="C236" s="70"/>
      <c r="E236" s="80" t="s">
        <v>135</v>
      </c>
      <c r="F236" s="33"/>
      <c r="G236" s="33"/>
      <c r="H236" s="33"/>
      <c r="I236" s="33"/>
      <c r="J236" s="79"/>
      <c r="K236" s="78">
        <v>270.24667099999999</v>
      </c>
      <c r="L236" s="77">
        <f>K236/SUM(K234:K235)</f>
        <v>9.0202916251045553E-2</v>
      </c>
      <c r="M236" s="76">
        <f>1-L236</f>
        <v>0.9097970837489544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12" t="s">
        <v>134</v>
      </c>
      <c r="B239" s="313"/>
      <c r="C239" s="314"/>
      <c r="G239" s="4"/>
      <c r="H239" s="4"/>
      <c r="I239" s="4"/>
    </row>
    <row r="240" spans="1:22">
      <c r="A240" s="47" t="s">
        <v>133</v>
      </c>
      <c r="B240" s="60">
        <v>19.186402999999999</v>
      </c>
      <c r="C240" s="59">
        <f>B240/$B$245</f>
        <v>6.380821293244565E-3</v>
      </c>
      <c r="G240" s="4"/>
      <c r="H240" s="4"/>
      <c r="I240" s="4"/>
    </row>
    <row r="241" spans="1:9">
      <c r="A241" s="38" t="s">
        <v>132</v>
      </c>
      <c r="B241" s="74">
        <v>242.09332700000002</v>
      </c>
      <c r="C241" s="75">
        <f>B241/$B$245</f>
        <v>8.0512968265808851E-2</v>
      </c>
      <c r="G241" s="4"/>
      <c r="H241" s="4"/>
      <c r="I241" s="4"/>
    </row>
    <row r="242" spans="1:9">
      <c r="A242" s="38" t="s">
        <v>131</v>
      </c>
      <c r="B242" s="74">
        <v>612.37249499999996</v>
      </c>
      <c r="C242" s="75">
        <f>B242/$B$245</f>
        <v>0.20365669664570796</v>
      </c>
      <c r="G242" s="4"/>
      <c r="H242" s="4"/>
      <c r="I242" s="4"/>
    </row>
    <row r="243" spans="1:9">
      <c r="A243" s="38" t="s">
        <v>130</v>
      </c>
      <c r="B243" s="74">
        <v>1282.2718020000002</v>
      </c>
      <c r="C243" s="75">
        <f>B243/$B$245</f>
        <v>0.42644508290213029</v>
      </c>
      <c r="G243" s="4"/>
      <c r="H243" s="4"/>
      <c r="I243" s="4"/>
    </row>
    <row r="244" spans="1:9">
      <c r="A244" s="38" t="s">
        <v>129</v>
      </c>
      <c r="B244" s="74">
        <v>850.96209599999997</v>
      </c>
      <c r="C244" s="73">
        <f>B244/$B$245</f>
        <v>0.28300443089310834</v>
      </c>
      <c r="G244" s="4"/>
      <c r="H244" s="4"/>
      <c r="I244" s="4"/>
    </row>
    <row r="245" spans="1:9">
      <c r="A245" s="72" t="s">
        <v>128</v>
      </c>
      <c r="B245" s="71">
        <f>SUM(B240:B244)</f>
        <v>3006.8861230000002</v>
      </c>
      <c r="C245" s="70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9" t="s">
        <v>127</v>
      </c>
      <c r="B250" s="68"/>
      <c r="C250" s="67"/>
      <c r="I250" s="4"/>
    </row>
    <row r="251" spans="1:9">
      <c r="A251" s="66" t="s">
        <v>126</v>
      </c>
      <c r="B251" s="64">
        <v>328.03010499999999</v>
      </c>
      <c r="C251" s="65">
        <f>B251/$B$255</f>
        <v>0.10909295904609857</v>
      </c>
      <c r="I251" s="4"/>
    </row>
    <row r="252" spans="1:9">
      <c r="A252" s="66" t="s">
        <v>125</v>
      </c>
      <c r="B252" s="64">
        <v>567.48758799999996</v>
      </c>
      <c r="C252" s="65">
        <f>B252/$B$255</f>
        <v>0.18872932469674775</v>
      </c>
      <c r="I252" s="4"/>
    </row>
    <row r="253" spans="1:9">
      <c r="A253" s="66" t="s">
        <v>124</v>
      </c>
      <c r="B253" s="64">
        <v>625.87051499999995</v>
      </c>
      <c r="C253" s="65">
        <f>B253/$B$255</f>
        <v>0.20814573242006437</v>
      </c>
      <c r="I253" s="4"/>
    </row>
    <row r="254" spans="1:9">
      <c r="A254" s="66" t="s">
        <v>123</v>
      </c>
      <c r="B254" s="64">
        <v>1485.497918</v>
      </c>
      <c r="C254" s="65">
        <f>B254/$B$255</f>
        <v>0.49403198383708929</v>
      </c>
      <c r="I254" s="4"/>
    </row>
    <row r="255" spans="1:9">
      <c r="A255" s="41"/>
      <c r="B255" s="64">
        <f>SUM(B251:B254)</f>
        <v>3006.8861259999999</v>
      </c>
      <c r="C255" s="53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62" t="s">
        <v>121</v>
      </c>
      <c r="B262" s="62"/>
      <c r="C262" s="62"/>
      <c r="D262" s="62"/>
      <c r="E262" s="62"/>
      <c r="F262" s="62"/>
      <c r="G262" s="62"/>
      <c r="H262" s="62"/>
      <c r="I262" s="62"/>
      <c r="J262" s="63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</row>
    <row r="263" spans="1:22" ht="20.85" customHeight="1">
      <c r="A263" s="61"/>
      <c r="B263" s="61"/>
      <c r="C263" s="20"/>
      <c r="D263" s="2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2" t="s">
        <v>120</v>
      </c>
      <c r="B264" s="51"/>
      <c r="C264" s="51"/>
      <c r="D264" s="51"/>
      <c r="E264" s="50"/>
      <c r="G264" s="3"/>
      <c r="I264" s="1"/>
    </row>
    <row r="265" spans="1:22" ht="15" customHeight="1">
      <c r="A265" s="47" t="s">
        <v>119</v>
      </c>
      <c r="B265" s="46"/>
      <c r="C265" s="46"/>
      <c r="D265" s="60">
        <v>2425</v>
      </c>
      <c r="E265" s="59">
        <f>D265/SUM($D$265:$D$266)</f>
        <v>0.79378068739770868</v>
      </c>
      <c r="G265" s="3"/>
      <c r="I265" s="1"/>
    </row>
    <row r="266" spans="1:22">
      <c r="A266" s="34" t="s">
        <v>118</v>
      </c>
      <c r="B266" s="58"/>
      <c r="C266" s="57"/>
      <c r="D266" s="56">
        <v>630</v>
      </c>
      <c r="E266" s="55">
        <f>D266/SUM($D$265:$D$266)</f>
        <v>0.20621931260229132</v>
      </c>
      <c r="G266" s="3"/>
      <c r="I266" s="1"/>
    </row>
    <row r="267" spans="1:22">
      <c r="A267" s="41"/>
      <c r="B267" s="41"/>
      <c r="C267" s="8"/>
      <c r="D267" s="54"/>
      <c r="E267" s="53"/>
      <c r="G267" s="3"/>
      <c r="I267" s="1"/>
    </row>
    <row r="268" spans="1:22">
      <c r="A268" s="41"/>
      <c r="B268" s="41"/>
      <c r="C268" s="8"/>
      <c r="D268" s="54"/>
      <c r="E268" s="53"/>
      <c r="G268" s="3"/>
      <c r="I268" s="1"/>
    </row>
    <row r="269" spans="1:22">
      <c r="A269" s="41"/>
      <c r="B269" s="41"/>
      <c r="C269" s="8"/>
      <c r="D269" s="54"/>
      <c r="E269" s="53"/>
      <c r="G269" s="3"/>
      <c r="I269" s="1"/>
    </row>
    <row r="270" spans="1:22">
      <c r="A270" s="41"/>
      <c r="B270" s="41"/>
      <c r="C270" s="8"/>
      <c r="D270" s="54"/>
      <c r="E270" s="53"/>
      <c r="G270" s="3"/>
      <c r="I270" s="1"/>
    </row>
    <row r="271" spans="1:22">
      <c r="A271" s="44"/>
      <c r="B271" s="44"/>
      <c r="C271" s="43"/>
      <c r="D271" s="42"/>
      <c r="E271" s="39"/>
      <c r="G271" s="3"/>
      <c r="I271" s="1"/>
    </row>
    <row r="272" spans="1:22">
      <c r="A272" s="44"/>
      <c r="B272" s="44"/>
      <c r="C272" s="43"/>
      <c r="D272" s="42"/>
      <c r="E272" s="39"/>
      <c r="G272" s="3"/>
      <c r="I272" s="1"/>
    </row>
    <row r="273" spans="1:14">
      <c r="A273" s="44"/>
      <c r="B273" s="44"/>
      <c r="C273" s="43"/>
      <c r="D273" s="42"/>
      <c r="E273" s="39"/>
      <c r="G273" s="3"/>
      <c r="I273" s="1"/>
    </row>
    <row r="274" spans="1:14">
      <c r="A274" s="44"/>
      <c r="B274" s="44"/>
      <c r="C274" s="43"/>
      <c r="D274" s="42"/>
      <c r="E274" s="39"/>
      <c r="G274" s="3"/>
      <c r="I274" s="1"/>
    </row>
    <row r="275" spans="1:14">
      <c r="A275" s="44"/>
      <c r="B275" s="44"/>
      <c r="C275" s="43"/>
      <c r="D275" s="42"/>
      <c r="E275" s="39"/>
      <c r="G275" s="3"/>
      <c r="I275" s="1"/>
    </row>
    <row r="276" spans="1:14" ht="33" customHeight="1">
      <c r="A276" s="44"/>
      <c r="B276" s="44"/>
      <c r="C276" s="43"/>
      <c r="D276" s="42"/>
      <c r="E276" s="39"/>
      <c r="G276" s="3"/>
      <c r="I276" s="1"/>
    </row>
    <row r="277" spans="1:14">
      <c r="A277" s="44"/>
      <c r="B277" s="44"/>
      <c r="C277" s="43"/>
      <c r="D277" s="42"/>
      <c r="E277" s="39"/>
      <c r="G277" s="3"/>
      <c r="I277" s="1"/>
    </row>
    <row r="278" spans="1:14">
      <c r="A278" s="44"/>
      <c r="B278" s="44"/>
      <c r="C278" s="43"/>
      <c r="D278" s="42"/>
      <c r="E278" s="39"/>
      <c r="G278" s="3"/>
      <c r="H278" s="52" t="s">
        <v>117</v>
      </c>
      <c r="I278" s="51"/>
      <c r="J278" s="51"/>
      <c r="K278" s="51"/>
      <c r="L278" s="50"/>
      <c r="M278" s="49"/>
      <c r="N278" s="48"/>
    </row>
    <row r="279" spans="1:14">
      <c r="A279" s="44"/>
      <c r="B279" s="44"/>
      <c r="C279" s="43"/>
      <c r="D279" s="42"/>
      <c r="E279" s="39"/>
      <c r="G279" s="3"/>
      <c r="H279" s="47" t="s">
        <v>116</v>
      </c>
      <c r="I279" s="46"/>
      <c r="J279" s="46"/>
      <c r="K279" s="46"/>
      <c r="L279" s="46"/>
      <c r="M279" s="17">
        <v>80.293721000000005</v>
      </c>
      <c r="N279" s="45">
        <f>M279/SUM($M$279:$M$283)</f>
        <v>2.6256333289026962E-2</v>
      </c>
    </row>
    <row r="280" spans="1:14">
      <c r="A280" s="44"/>
      <c r="B280" s="44"/>
      <c r="C280" s="43"/>
      <c r="D280" s="42"/>
      <c r="E280" s="39"/>
      <c r="G280" s="3"/>
      <c r="H280" s="38" t="s">
        <v>115</v>
      </c>
      <c r="I280" s="37"/>
      <c r="J280" s="37"/>
      <c r="K280" s="37"/>
      <c r="L280" s="37"/>
      <c r="M280" s="36">
        <v>84.078341999999992</v>
      </c>
      <c r="N280" s="35">
        <f>M280/SUM($M$279:$M$283)</f>
        <v>2.7493917861158703E-2</v>
      </c>
    </row>
    <row r="281" spans="1:14">
      <c r="A281" s="41"/>
      <c r="B281" s="41"/>
      <c r="C281" s="8"/>
      <c r="D281" s="40"/>
      <c r="E281" s="39"/>
      <c r="H281" s="38" t="s">
        <v>114</v>
      </c>
      <c r="I281" s="37"/>
      <c r="J281" s="37"/>
      <c r="K281" s="37"/>
      <c r="L281" s="37"/>
      <c r="M281" s="36">
        <v>256.45759800000002</v>
      </c>
      <c r="N281" s="35">
        <f>M281/SUM($M$279:$M$283)</f>
        <v>8.3862549695402647E-2</v>
      </c>
    </row>
    <row r="282" spans="1:14">
      <c r="H282" s="38" t="s">
        <v>113</v>
      </c>
      <c r="I282" s="37"/>
      <c r="J282" s="37"/>
      <c r="K282" s="37"/>
      <c r="L282" s="37"/>
      <c r="M282" s="36">
        <v>2323.1077190000001</v>
      </c>
      <c r="N282" s="35">
        <f>M282/SUM($M$279:$M$283)</f>
        <v>0.75966451394593104</v>
      </c>
    </row>
    <row r="283" spans="1:14">
      <c r="H283" s="34" t="s">
        <v>112</v>
      </c>
      <c r="I283" s="33"/>
      <c r="J283" s="33"/>
      <c r="K283" s="33"/>
      <c r="L283" s="33"/>
      <c r="M283" s="32">
        <v>314.13322399999998</v>
      </c>
      <c r="N283" s="31">
        <f>M283/SUM($M$279:$M$283)</f>
        <v>0.10272268520848053</v>
      </c>
    </row>
    <row r="284" spans="1:14">
      <c r="I284" s="1"/>
    </row>
    <row r="285" spans="1:14">
      <c r="H285" s="315" t="s">
        <v>111</v>
      </c>
      <c r="I285" s="316"/>
      <c r="J285" s="316"/>
      <c r="K285" s="316"/>
      <c r="L285" s="316"/>
      <c r="M285" s="316"/>
      <c r="N285" s="317"/>
    </row>
    <row r="286" spans="1:14">
      <c r="H286" s="30" t="s">
        <v>110</v>
      </c>
      <c r="I286" s="29"/>
      <c r="J286" s="29"/>
      <c r="K286" s="29"/>
      <c r="L286" s="29"/>
      <c r="M286" s="28">
        <v>226.91011100000014</v>
      </c>
      <c r="N286" s="26">
        <f>M286/$M$289</f>
        <v>7.5463486691057707E-2</v>
      </c>
    </row>
    <row r="287" spans="1:14" ht="15" customHeight="1">
      <c r="H287" s="241" t="s">
        <v>109</v>
      </c>
      <c r="I287" s="242"/>
      <c r="J287" s="242"/>
      <c r="K287" s="242"/>
      <c r="L287" s="243"/>
      <c r="M287" s="27">
        <v>1593.9127350000001</v>
      </c>
      <c r="N287" s="26">
        <f>M287/$M$289</f>
        <v>0.53008749559150248</v>
      </c>
    </row>
    <row r="288" spans="1:14" ht="14.45" customHeight="1">
      <c r="H288" s="268" t="s">
        <v>108</v>
      </c>
      <c r="I288" s="269"/>
      <c r="J288" s="269"/>
      <c r="K288" s="269"/>
      <c r="L288" s="270"/>
      <c r="M288" s="27">
        <v>1186.0632780000001</v>
      </c>
      <c r="N288" s="26">
        <f>M288/$M$289</f>
        <v>0.39444901771743979</v>
      </c>
    </row>
    <row r="289" spans="1:22" ht="14.45" customHeight="1">
      <c r="H289" s="271" t="s">
        <v>107</v>
      </c>
      <c r="I289" s="272"/>
      <c r="J289" s="272"/>
      <c r="K289" s="272"/>
      <c r="L289" s="273"/>
      <c r="M289" s="25">
        <f>SUM(M286:M288)</f>
        <v>3006.8861240000006</v>
      </c>
      <c r="N289" s="24"/>
    </row>
    <row r="290" spans="1:22" ht="14.45" customHeight="1"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22" t="s">
        <v>106</v>
      </c>
      <c r="B293" s="22"/>
      <c r="C293" s="22"/>
      <c r="D293" s="22"/>
      <c r="E293" s="22"/>
      <c r="F293" s="22"/>
      <c r="G293" s="22"/>
      <c r="H293" s="22"/>
      <c r="I293" s="22"/>
      <c r="J293" s="23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</row>
    <row r="294" spans="1:22">
      <c r="A294" s="20"/>
      <c r="B294" s="20"/>
      <c r="C294" s="20"/>
      <c r="D294" s="20"/>
      <c r="E294" s="20"/>
      <c r="F294" s="20"/>
      <c r="G294" s="20"/>
      <c r="H294" s="20"/>
      <c r="I294" s="21"/>
      <c r="J294" s="3"/>
      <c r="P294" s="20"/>
      <c r="Q294" s="20"/>
      <c r="R294" s="20"/>
      <c r="S294" s="20"/>
      <c r="T294" s="20"/>
      <c r="U294" s="20"/>
      <c r="V294" s="20"/>
    </row>
    <row r="295" spans="1:22" ht="20.100000000000001" customHeight="1">
      <c r="A295" s="274" t="s">
        <v>105</v>
      </c>
      <c r="B295" s="275"/>
      <c r="C295" s="275"/>
      <c r="D295" s="275"/>
      <c r="E295" s="275"/>
      <c r="F295" s="276"/>
      <c r="H295" s="1"/>
      <c r="I295" s="3"/>
      <c r="J295" s="3"/>
    </row>
    <row r="296" spans="1:22" ht="20.100000000000001" customHeight="1">
      <c r="A296" s="250" t="s">
        <v>104</v>
      </c>
      <c r="B296" s="251"/>
      <c r="C296" s="251"/>
      <c r="D296" s="251"/>
      <c r="E296" s="252"/>
      <c r="F296" s="19">
        <v>438</v>
      </c>
      <c r="H296" s="1"/>
      <c r="I296" s="3"/>
      <c r="J296" s="3"/>
    </row>
    <row r="297" spans="1:22" ht="20.100000000000001" customHeight="1">
      <c r="A297" s="253" t="s">
        <v>103</v>
      </c>
      <c r="B297" s="254"/>
      <c r="C297" s="254"/>
      <c r="D297" s="254"/>
      <c r="E297" s="255"/>
      <c r="F297" s="18">
        <v>57</v>
      </c>
      <c r="H297" s="1"/>
      <c r="I297" s="3"/>
      <c r="J297" s="3"/>
    </row>
    <row r="298" spans="1:22" ht="20.100000000000001" customHeight="1">
      <c r="A298" s="253" t="s">
        <v>102</v>
      </c>
      <c r="B298" s="254"/>
      <c r="C298" s="254"/>
      <c r="D298" s="254"/>
      <c r="E298" s="255"/>
      <c r="F298" s="18">
        <v>2</v>
      </c>
      <c r="H298" s="1"/>
      <c r="I298" s="3"/>
      <c r="J298" s="3"/>
    </row>
    <row r="299" spans="1:22" ht="20.100000000000001" customHeight="1">
      <c r="A299" s="253" t="s">
        <v>101</v>
      </c>
      <c r="B299" s="254"/>
      <c r="C299" s="254"/>
      <c r="D299" s="254"/>
      <c r="E299" s="255"/>
      <c r="F299" s="18">
        <v>1</v>
      </c>
      <c r="H299" s="1"/>
      <c r="I299" s="3"/>
      <c r="J299" s="3"/>
    </row>
    <row r="300" spans="1:22" ht="20.100000000000001" customHeight="1">
      <c r="A300" s="253" t="s">
        <v>100</v>
      </c>
      <c r="B300" s="254"/>
      <c r="C300" s="254"/>
      <c r="D300" s="254"/>
      <c r="E300" s="255"/>
      <c r="F300" s="18">
        <v>0</v>
      </c>
      <c r="H300" s="1"/>
      <c r="I300" s="3"/>
      <c r="J300" s="3"/>
    </row>
    <row r="301" spans="1:22" ht="20.100000000000001" customHeight="1">
      <c r="A301" s="253" t="s">
        <v>99</v>
      </c>
      <c r="B301" s="254"/>
      <c r="C301" s="254"/>
      <c r="D301" s="254"/>
      <c r="E301" s="255"/>
      <c r="F301" s="18">
        <v>6</v>
      </c>
      <c r="H301" s="1"/>
      <c r="I301" s="3"/>
      <c r="J301" s="3"/>
    </row>
    <row r="302" spans="1:22" ht="20.100000000000001" customHeight="1">
      <c r="A302" s="253" t="s">
        <v>98</v>
      </c>
      <c r="B302" s="254"/>
      <c r="C302" s="254"/>
      <c r="D302" s="254"/>
      <c r="E302" s="255"/>
      <c r="F302" s="18">
        <v>74</v>
      </c>
      <c r="H302" s="1"/>
      <c r="I302" s="3"/>
      <c r="J302" s="3"/>
      <c r="L302" s="4"/>
    </row>
    <row r="303" spans="1:22" ht="20.100000000000001" customHeight="1">
      <c r="A303" s="253" t="s">
        <v>97</v>
      </c>
      <c r="B303" s="254"/>
      <c r="C303" s="254"/>
      <c r="D303" s="254"/>
      <c r="E303" s="255"/>
      <c r="F303" s="18">
        <v>46</v>
      </c>
      <c r="H303" s="1"/>
      <c r="I303" s="3"/>
      <c r="J303" s="3"/>
    </row>
    <row r="304" spans="1:22" ht="20.100000000000001" customHeight="1">
      <c r="A304" s="253" t="s">
        <v>96</v>
      </c>
      <c r="B304" s="254"/>
      <c r="C304" s="254"/>
      <c r="D304" s="254"/>
      <c r="E304" s="255"/>
      <c r="F304" s="18">
        <v>8</v>
      </c>
      <c r="H304" s="1"/>
      <c r="I304" s="3"/>
      <c r="J304" s="3"/>
    </row>
    <row r="305" spans="1:22" ht="20.100000000000001" customHeight="1">
      <c r="A305" s="253" t="s">
        <v>95</v>
      </c>
      <c r="B305" s="254"/>
      <c r="C305" s="254"/>
      <c r="D305" s="254"/>
      <c r="E305" s="255"/>
      <c r="F305" s="18">
        <v>14</v>
      </c>
      <c r="H305" s="1"/>
      <c r="I305" s="3"/>
      <c r="J305" s="3"/>
    </row>
    <row r="306" spans="1:22" ht="20.100000000000001" customHeight="1">
      <c r="A306" s="256" t="s">
        <v>94</v>
      </c>
      <c r="B306" s="257"/>
      <c r="C306" s="257"/>
      <c r="D306" s="257"/>
      <c r="E306" s="258"/>
      <c r="F306" s="18">
        <v>26</v>
      </c>
      <c r="H306" s="1"/>
      <c r="I306" s="3"/>
      <c r="J306" s="3"/>
    </row>
    <row r="307" spans="1:22" ht="20.100000000000001" customHeight="1">
      <c r="A307" s="256" t="s">
        <v>93</v>
      </c>
      <c r="B307" s="257"/>
      <c r="C307" s="257"/>
      <c r="D307" s="257"/>
      <c r="E307" s="258"/>
      <c r="F307" s="18">
        <v>10</v>
      </c>
      <c r="H307" s="1"/>
      <c r="I307" s="3"/>
      <c r="J307" s="3"/>
    </row>
    <row r="308" spans="1:22" ht="20.100000000000001" customHeight="1">
      <c r="A308" s="253" t="s">
        <v>92</v>
      </c>
      <c r="B308" s="254"/>
      <c r="C308" s="254"/>
      <c r="D308" s="254"/>
      <c r="E308" s="255"/>
      <c r="F308" s="18">
        <v>18</v>
      </c>
      <c r="H308" s="1"/>
      <c r="I308" s="3"/>
      <c r="J308" s="3"/>
    </row>
    <row r="309" spans="1:22" ht="20.100000000000001" customHeight="1">
      <c r="A309" s="253" t="s">
        <v>91</v>
      </c>
      <c r="B309" s="254"/>
      <c r="C309" s="254"/>
      <c r="D309" s="254"/>
      <c r="E309" s="255"/>
      <c r="F309" s="18">
        <v>95</v>
      </c>
      <c r="H309" s="1"/>
      <c r="I309" s="3"/>
      <c r="J309" s="3"/>
    </row>
    <row r="310" spans="1:22" ht="20.100000000000001" customHeight="1">
      <c r="A310" s="253" t="s">
        <v>90</v>
      </c>
      <c r="B310" s="254"/>
      <c r="C310" s="254"/>
      <c r="D310" s="254"/>
      <c r="E310" s="255"/>
      <c r="F310" s="18">
        <v>48</v>
      </c>
      <c r="H310" s="1"/>
      <c r="I310" s="3"/>
      <c r="J310" s="3"/>
    </row>
    <row r="311" spans="1:22" ht="20.100000000000001" customHeight="1">
      <c r="A311" s="253" t="s">
        <v>89</v>
      </c>
      <c r="B311" s="254"/>
      <c r="C311" s="254"/>
      <c r="D311" s="254"/>
      <c r="E311" s="255"/>
      <c r="F311" s="18">
        <v>33</v>
      </c>
      <c r="H311" s="1"/>
      <c r="I311" s="3"/>
      <c r="J311" s="3"/>
    </row>
    <row r="312" spans="1:22">
      <c r="H312" s="1"/>
      <c r="I312" s="3"/>
      <c r="J312" s="3"/>
    </row>
    <row r="313" spans="1:22">
      <c r="A313" s="259" t="s">
        <v>88</v>
      </c>
      <c r="B313" s="260"/>
      <c r="C313" s="260"/>
      <c r="D313" s="260"/>
      <c r="E313" s="260"/>
      <c r="F313" s="260"/>
      <c r="G313" s="261"/>
      <c r="H313" s="1"/>
      <c r="I313" s="3"/>
      <c r="J313" s="3"/>
    </row>
    <row r="314" spans="1:22" ht="14.45" customHeight="1">
      <c r="A314" s="262" t="s">
        <v>87</v>
      </c>
      <c r="B314" s="263"/>
      <c r="C314" s="263"/>
      <c r="D314" s="263"/>
      <c r="E314" s="264"/>
      <c r="F314" s="17">
        <v>438</v>
      </c>
      <c r="G314" s="16"/>
      <c r="H314" s="1"/>
      <c r="I314" s="3"/>
      <c r="J314" s="3"/>
    </row>
    <row r="315" spans="1:22" ht="14.45" customHeight="1">
      <c r="A315" s="265" t="s">
        <v>86</v>
      </c>
      <c r="B315" s="266"/>
      <c r="C315" s="266"/>
      <c r="D315" s="266"/>
      <c r="E315" s="267"/>
      <c r="F315" s="15">
        <v>348</v>
      </c>
      <c r="G315" s="14">
        <f>F315/$F$314</f>
        <v>0.79452054794520544</v>
      </c>
      <c r="H315" s="1"/>
      <c r="I315" s="3"/>
      <c r="J315" s="3"/>
    </row>
    <row r="316" spans="1:22" ht="14.45" customHeight="1">
      <c r="A316" s="265" t="s">
        <v>85</v>
      </c>
      <c r="B316" s="266"/>
      <c r="C316" s="266"/>
      <c r="D316" s="266"/>
      <c r="E316" s="267"/>
      <c r="F316" s="15">
        <v>89</v>
      </c>
      <c r="G316" s="14">
        <f>F316/$F$314</f>
        <v>0.20319634703196346</v>
      </c>
      <c r="H316" s="1"/>
      <c r="I316" s="3"/>
      <c r="J316" s="3"/>
    </row>
    <row r="317" spans="1:22" ht="14.45" customHeight="1">
      <c r="A317" s="235" t="s">
        <v>84</v>
      </c>
      <c r="B317" s="236"/>
      <c r="C317" s="236"/>
      <c r="D317" s="236"/>
      <c r="E317" s="237"/>
      <c r="F317" s="13">
        <v>1</v>
      </c>
      <c r="G317" s="12">
        <f>F317/$F$314</f>
        <v>2.2831050228310501E-3</v>
      </c>
      <c r="H317" s="1"/>
      <c r="I317" s="3"/>
      <c r="J317" s="3"/>
    </row>
    <row r="318" spans="1:22">
      <c r="H318" s="1"/>
      <c r="I318" s="3"/>
      <c r="J318" s="3"/>
    </row>
    <row r="319" spans="1:22" ht="20.100000000000001" customHeight="1">
      <c r="A319" s="10" t="s">
        <v>83</v>
      </c>
      <c r="B319" s="10"/>
      <c r="C319" s="10"/>
      <c r="D319" s="10"/>
      <c r="E319" s="10"/>
      <c r="F319" s="10"/>
      <c r="G319" s="10"/>
      <c r="H319" s="10"/>
      <c r="I319" s="10"/>
      <c r="J319" s="11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</row>
    <row r="320" spans="1:22">
      <c r="H320" s="1"/>
      <c r="I320" s="3"/>
      <c r="J320" s="3"/>
    </row>
    <row r="321" spans="1:17">
      <c r="A321" s="244" t="s">
        <v>82</v>
      </c>
      <c r="B321" s="245"/>
      <c r="D321" s="244" t="s">
        <v>81</v>
      </c>
      <c r="E321" s="246"/>
      <c r="F321" s="246"/>
      <c r="G321" s="246"/>
      <c r="H321" s="246"/>
      <c r="I321" s="245"/>
      <c r="K321" s="247" t="s">
        <v>80</v>
      </c>
      <c r="L321" s="248"/>
      <c r="M321" s="248"/>
      <c r="N321" s="248"/>
      <c r="O321" s="248"/>
      <c r="P321" s="248"/>
      <c r="Q321" s="249"/>
    </row>
    <row r="322" spans="1:17" ht="12.95" customHeight="1">
      <c r="A322" s="6" t="s">
        <v>79</v>
      </c>
      <c r="B322" s="6">
        <v>0</v>
      </c>
      <c r="C322" s="7"/>
      <c r="D322" s="238" t="s">
        <v>78</v>
      </c>
      <c r="E322" s="238"/>
      <c r="F322" s="238"/>
      <c r="G322" s="238"/>
      <c r="H322" s="238"/>
      <c r="I322" s="6">
        <v>3</v>
      </c>
      <c r="J322" s="7"/>
      <c r="K322" s="229" t="s">
        <v>77</v>
      </c>
      <c r="L322" s="230"/>
      <c r="M322" s="230"/>
      <c r="N322" s="230"/>
      <c r="O322" s="230"/>
      <c r="P322" s="231"/>
      <c r="Q322" s="6">
        <v>0</v>
      </c>
    </row>
    <row r="323" spans="1:17" ht="12.95" customHeight="1">
      <c r="A323" s="6" t="s">
        <v>76</v>
      </c>
      <c r="B323" s="6">
        <v>1</v>
      </c>
      <c r="C323" s="7"/>
      <c r="D323" s="234" t="s">
        <v>75</v>
      </c>
      <c r="E323" s="234"/>
      <c r="F323" s="234"/>
      <c r="G323" s="234"/>
      <c r="H323" s="234"/>
      <c r="I323" s="6">
        <v>0</v>
      </c>
      <c r="J323" s="7"/>
      <c r="K323" s="229" t="s">
        <v>74</v>
      </c>
      <c r="L323" s="230"/>
      <c r="M323" s="230"/>
      <c r="N323" s="230"/>
      <c r="O323" s="230"/>
      <c r="P323" s="231"/>
      <c r="Q323" s="6">
        <v>0</v>
      </c>
    </row>
    <row r="324" spans="1:17" ht="12.95" customHeight="1">
      <c r="A324" s="6" t="s">
        <v>73</v>
      </c>
      <c r="B324" s="6">
        <v>0</v>
      </c>
      <c r="C324" s="9"/>
      <c r="D324" s="234" t="s">
        <v>72</v>
      </c>
      <c r="E324" s="234"/>
      <c r="F324" s="234"/>
      <c r="G324" s="234"/>
      <c r="H324" s="234"/>
      <c r="I324" s="6">
        <v>0</v>
      </c>
      <c r="J324" s="7"/>
      <c r="K324" s="229" t="s">
        <v>71</v>
      </c>
      <c r="L324" s="230"/>
      <c r="M324" s="230"/>
      <c r="N324" s="230"/>
      <c r="O324" s="230"/>
      <c r="P324" s="231"/>
      <c r="Q324" s="6">
        <v>0</v>
      </c>
    </row>
    <row r="325" spans="1:17" ht="12.95" customHeight="1">
      <c r="A325" s="6" t="s">
        <v>70</v>
      </c>
      <c r="B325" s="6">
        <v>0</v>
      </c>
      <c r="C325" s="8"/>
      <c r="D325" s="239" t="s">
        <v>69</v>
      </c>
      <c r="E325" s="239"/>
      <c r="F325" s="239"/>
      <c r="G325" s="239"/>
      <c r="H325" s="239"/>
      <c r="I325" s="6">
        <v>0</v>
      </c>
      <c r="J325" s="7"/>
      <c r="K325" s="229" t="s">
        <v>68</v>
      </c>
      <c r="L325" s="230"/>
      <c r="M325" s="230"/>
      <c r="N325" s="230"/>
      <c r="O325" s="230"/>
      <c r="P325" s="231"/>
      <c r="Q325" s="6">
        <v>0</v>
      </c>
    </row>
    <row r="326" spans="1:17" ht="12.95" customHeight="1">
      <c r="A326" s="6" t="s">
        <v>67</v>
      </c>
      <c r="B326" s="6">
        <v>1</v>
      </c>
      <c r="C326" s="8"/>
      <c r="D326" s="240" t="s">
        <v>66</v>
      </c>
      <c r="E326" s="240"/>
      <c r="F326" s="240"/>
      <c r="G326" s="240"/>
      <c r="H326" s="240"/>
      <c r="I326" s="6">
        <v>0</v>
      </c>
      <c r="J326" s="7"/>
      <c r="K326" s="229" t="s">
        <v>65</v>
      </c>
      <c r="L326" s="230"/>
      <c r="M326" s="230"/>
      <c r="N326" s="230"/>
      <c r="O326" s="230"/>
      <c r="P326" s="231"/>
      <c r="Q326" s="6">
        <v>0</v>
      </c>
    </row>
    <row r="327" spans="1:17" ht="12.95" customHeight="1">
      <c r="A327" s="6" t="s">
        <v>64</v>
      </c>
      <c r="B327" s="6">
        <v>2</v>
      </c>
      <c r="C327" s="7"/>
      <c r="D327" s="240" t="s">
        <v>63</v>
      </c>
      <c r="E327" s="240"/>
      <c r="F327" s="240"/>
      <c r="G327" s="240"/>
      <c r="H327" s="240"/>
      <c r="I327" s="6">
        <v>0</v>
      </c>
      <c r="J327" s="7"/>
      <c r="K327" s="229" t="s">
        <v>62</v>
      </c>
      <c r="L327" s="230"/>
      <c r="M327" s="230"/>
      <c r="N327" s="230"/>
      <c r="O327" s="230"/>
      <c r="P327" s="231"/>
      <c r="Q327" s="6">
        <v>0</v>
      </c>
    </row>
    <row r="328" spans="1:17" ht="12.95" customHeight="1">
      <c r="A328" s="6" t="s">
        <v>61</v>
      </c>
      <c r="B328" s="6">
        <v>0</v>
      </c>
      <c r="C328" s="7"/>
      <c r="D328" s="234" t="s">
        <v>60</v>
      </c>
      <c r="E328" s="234"/>
      <c r="F328" s="234"/>
      <c r="G328" s="234"/>
      <c r="H328" s="234"/>
      <c r="I328" s="6">
        <v>2</v>
      </c>
      <c r="J328" s="7"/>
      <c r="K328" s="229" t="s">
        <v>59</v>
      </c>
      <c r="L328" s="230"/>
      <c r="M328" s="230"/>
      <c r="N328" s="230"/>
      <c r="O328" s="230"/>
      <c r="P328" s="231"/>
      <c r="Q328" s="6">
        <v>0</v>
      </c>
    </row>
    <row r="329" spans="1:17" ht="12.95" customHeight="1">
      <c r="A329" s="6" t="s">
        <v>58</v>
      </c>
      <c r="B329" s="6">
        <v>0</v>
      </c>
      <c r="C329" s="7"/>
      <c r="D329" s="234" t="s">
        <v>57</v>
      </c>
      <c r="E329" s="234"/>
      <c r="F329" s="234"/>
      <c r="G329" s="234"/>
      <c r="H329" s="234"/>
      <c r="I329" s="6">
        <v>0</v>
      </c>
      <c r="J329" s="7"/>
      <c r="K329" s="229" t="s">
        <v>56</v>
      </c>
      <c r="L329" s="230"/>
      <c r="M329" s="230"/>
      <c r="N329" s="230"/>
      <c r="O329" s="230"/>
      <c r="P329" s="231"/>
      <c r="Q329" s="6">
        <v>0</v>
      </c>
    </row>
    <row r="330" spans="1:17" ht="12.95" customHeight="1">
      <c r="A330" s="6" t="s">
        <v>55</v>
      </c>
      <c r="B330" s="6">
        <v>0</v>
      </c>
      <c r="C330" s="7"/>
      <c r="D330" s="234" t="s">
        <v>54</v>
      </c>
      <c r="E330" s="234"/>
      <c r="F330" s="234"/>
      <c r="G330" s="234"/>
      <c r="H330" s="234"/>
      <c r="I330" s="6">
        <v>0</v>
      </c>
      <c r="J330" s="7"/>
      <c r="K330" s="229" t="s">
        <v>53</v>
      </c>
      <c r="L330" s="230"/>
      <c r="M330" s="230"/>
      <c r="N330" s="230"/>
      <c r="O330" s="230"/>
      <c r="P330" s="231"/>
      <c r="Q330" s="6">
        <v>0</v>
      </c>
    </row>
    <row r="331" spans="1:17" ht="12.95" customHeight="1">
      <c r="A331" s="6" t="s">
        <v>52</v>
      </c>
      <c r="B331" s="6">
        <v>0</v>
      </c>
      <c r="C331" s="7"/>
      <c r="D331" s="234" t="s">
        <v>51</v>
      </c>
      <c r="E331" s="234"/>
      <c r="F331" s="234"/>
      <c r="G331" s="234"/>
      <c r="H331" s="234"/>
      <c r="I331" s="6">
        <v>0</v>
      </c>
      <c r="J331" s="7"/>
      <c r="K331" s="229" t="s">
        <v>50</v>
      </c>
      <c r="L331" s="230"/>
      <c r="M331" s="230"/>
      <c r="N331" s="230"/>
      <c r="O331" s="230"/>
      <c r="P331" s="231"/>
      <c r="Q331" s="6">
        <v>0</v>
      </c>
    </row>
    <row r="332" spans="1:17" ht="12.95" customHeight="1">
      <c r="A332" s="6" t="s">
        <v>49</v>
      </c>
      <c r="B332" s="6">
        <v>0</v>
      </c>
      <c r="C332" s="7"/>
      <c r="D332" s="234" t="s">
        <v>48</v>
      </c>
      <c r="E332" s="234"/>
      <c r="F332" s="234"/>
      <c r="G332" s="234"/>
      <c r="H332" s="234"/>
      <c r="I332" s="6">
        <v>1</v>
      </c>
      <c r="J332" s="7"/>
      <c r="K332" s="229" t="s">
        <v>47</v>
      </c>
      <c r="L332" s="230"/>
      <c r="M332" s="230"/>
      <c r="N332" s="230"/>
      <c r="O332" s="230"/>
      <c r="P332" s="231"/>
      <c r="Q332" s="6">
        <v>0</v>
      </c>
    </row>
    <row r="333" spans="1:17" ht="12.95" customHeight="1">
      <c r="A333" s="6" t="s">
        <v>46</v>
      </c>
      <c r="B333" s="6">
        <v>1</v>
      </c>
      <c r="C333" s="7"/>
      <c r="D333" s="234" t="s">
        <v>45</v>
      </c>
      <c r="E333" s="234"/>
      <c r="F333" s="234"/>
      <c r="G333" s="234"/>
      <c r="H333" s="234"/>
      <c r="I333" s="6">
        <v>0</v>
      </c>
      <c r="J333" s="7"/>
      <c r="K333" s="229" t="s">
        <v>44</v>
      </c>
      <c r="L333" s="230"/>
      <c r="M333" s="230"/>
      <c r="N333" s="230"/>
      <c r="O333" s="230"/>
      <c r="P333" s="231"/>
      <c r="Q333" s="6">
        <v>0</v>
      </c>
    </row>
    <row r="334" spans="1:17" ht="12.95" customHeight="1">
      <c r="A334" s="6" t="s">
        <v>43</v>
      </c>
      <c r="B334" s="6">
        <v>0</v>
      </c>
      <c r="C334" s="7"/>
      <c r="D334" s="234" t="s">
        <v>42</v>
      </c>
      <c r="E334" s="234"/>
      <c r="F334" s="234"/>
      <c r="G334" s="234"/>
      <c r="H334" s="234"/>
      <c r="I334" s="6">
        <v>0</v>
      </c>
      <c r="J334" s="7"/>
      <c r="K334" s="229" t="s">
        <v>41</v>
      </c>
      <c r="L334" s="230"/>
      <c r="M334" s="230"/>
      <c r="N334" s="230"/>
      <c r="O334" s="230"/>
      <c r="P334" s="231"/>
      <c r="Q334" s="6">
        <v>0</v>
      </c>
    </row>
    <row r="335" spans="1:17" ht="12.95" customHeight="1">
      <c r="A335" s="6" t="s">
        <v>40</v>
      </c>
      <c r="B335" s="6">
        <v>0</v>
      </c>
      <c r="C335" s="7"/>
      <c r="D335" s="234" t="s">
        <v>39</v>
      </c>
      <c r="E335" s="234"/>
      <c r="F335" s="234"/>
      <c r="G335" s="234"/>
      <c r="H335" s="234"/>
      <c r="I335" s="6">
        <v>5</v>
      </c>
      <c r="J335" s="7"/>
      <c r="K335" s="229" t="s">
        <v>38</v>
      </c>
      <c r="L335" s="230"/>
      <c r="M335" s="230"/>
      <c r="N335" s="230"/>
      <c r="O335" s="230"/>
      <c r="P335" s="231"/>
      <c r="Q335" s="6">
        <v>2</v>
      </c>
    </row>
    <row r="336" spans="1:17" ht="12.95" customHeight="1">
      <c r="A336" s="6" t="s">
        <v>37</v>
      </c>
      <c r="B336" s="6">
        <v>1</v>
      </c>
      <c r="C336" s="7"/>
      <c r="D336" s="234" t="s">
        <v>36</v>
      </c>
      <c r="E336" s="234"/>
      <c r="F336" s="234"/>
      <c r="G336" s="234"/>
      <c r="H336" s="234"/>
      <c r="I336" s="6">
        <v>0</v>
      </c>
      <c r="J336" s="7"/>
      <c r="K336" s="229" t="s">
        <v>35</v>
      </c>
      <c r="L336" s="230"/>
      <c r="M336" s="230"/>
      <c r="N336" s="230"/>
      <c r="O336" s="230"/>
      <c r="P336" s="231"/>
      <c r="Q336" s="6">
        <v>0</v>
      </c>
    </row>
    <row r="337" spans="1:17" ht="12.95" customHeight="1">
      <c r="A337" s="6" t="s">
        <v>34</v>
      </c>
      <c r="B337" s="6">
        <v>0</v>
      </c>
      <c r="C337" s="7"/>
      <c r="D337" s="234" t="s">
        <v>33</v>
      </c>
      <c r="E337" s="234"/>
      <c r="F337" s="234"/>
      <c r="G337" s="234"/>
      <c r="H337" s="234"/>
      <c r="I337" s="6">
        <v>17</v>
      </c>
      <c r="J337" s="7"/>
      <c r="K337" s="229" t="s">
        <v>32</v>
      </c>
      <c r="L337" s="230"/>
      <c r="M337" s="230"/>
      <c r="N337" s="230"/>
      <c r="O337" s="230"/>
      <c r="P337" s="231"/>
      <c r="Q337" s="6">
        <v>0</v>
      </c>
    </row>
    <row r="338" spans="1:17" ht="12.95" customHeight="1">
      <c r="A338" s="6" t="s">
        <v>31</v>
      </c>
      <c r="B338" s="6">
        <v>0</v>
      </c>
      <c r="C338" s="7"/>
      <c r="D338" s="234" t="s">
        <v>30</v>
      </c>
      <c r="E338" s="234"/>
      <c r="F338" s="234"/>
      <c r="G338" s="234"/>
      <c r="H338" s="234"/>
      <c r="I338" s="6">
        <v>11</v>
      </c>
      <c r="J338" s="7"/>
      <c r="K338" s="229" t="s">
        <v>29</v>
      </c>
      <c r="L338" s="230"/>
      <c r="M338" s="230"/>
      <c r="N338" s="230"/>
      <c r="O338" s="230"/>
      <c r="P338" s="231"/>
      <c r="Q338" s="6">
        <v>1</v>
      </c>
    </row>
    <row r="339" spans="1:17" ht="12.95" customHeight="1">
      <c r="A339" s="6" t="s">
        <v>28</v>
      </c>
      <c r="B339" s="6">
        <v>0</v>
      </c>
      <c r="C339" s="7"/>
      <c r="D339" s="234" t="s">
        <v>27</v>
      </c>
      <c r="E339" s="234"/>
      <c r="F339" s="234"/>
      <c r="G339" s="234"/>
      <c r="H339" s="234"/>
      <c r="I339" s="6">
        <v>2</v>
      </c>
      <c r="J339" s="7"/>
      <c r="K339" s="232" t="s">
        <v>26</v>
      </c>
      <c r="L339" s="232"/>
      <c r="M339" s="232"/>
      <c r="N339" s="232"/>
      <c r="O339" s="232"/>
      <c r="P339" s="232"/>
      <c r="Q339" s="6">
        <v>0</v>
      </c>
    </row>
    <row r="340" spans="1:17" ht="12.95" customHeight="1">
      <c r="A340" s="6" t="s">
        <v>25</v>
      </c>
      <c r="B340" s="6">
        <v>0</v>
      </c>
      <c r="C340" s="7"/>
      <c r="D340" s="234" t="s">
        <v>24</v>
      </c>
      <c r="E340" s="234"/>
      <c r="F340" s="234"/>
      <c r="G340" s="234"/>
      <c r="H340" s="234"/>
      <c r="I340" s="6">
        <v>0</v>
      </c>
      <c r="J340" s="7"/>
      <c r="K340" s="232" t="s">
        <v>23</v>
      </c>
      <c r="L340" s="232"/>
      <c r="M340" s="232"/>
      <c r="N340" s="232"/>
      <c r="O340" s="232"/>
      <c r="P340" s="232"/>
      <c r="Q340" s="6">
        <v>1</v>
      </c>
    </row>
    <row r="341" spans="1:17" ht="12.95" customHeight="1">
      <c r="A341" s="6" t="s">
        <v>22</v>
      </c>
      <c r="B341" s="6">
        <v>1</v>
      </c>
      <c r="C341" s="7"/>
      <c r="D341" s="234" t="s">
        <v>21</v>
      </c>
      <c r="E341" s="234"/>
      <c r="F341" s="234"/>
      <c r="G341" s="234"/>
      <c r="H341" s="234"/>
      <c r="I341" s="6">
        <v>0</v>
      </c>
      <c r="J341" s="7"/>
      <c r="K341" s="229" t="s">
        <v>20</v>
      </c>
      <c r="L341" s="230"/>
      <c r="M341" s="230"/>
      <c r="N341" s="230"/>
      <c r="O341" s="230"/>
      <c r="P341" s="231"/>
      <c r="Q341" s="6">
        <v>0</v>
      </c>
    </row>
    <row r="342" spans="1:17" ht="12.95" customHeight="1">
      <c r="A342" s="6" t="s">
        <v>19</v>
      </c>
      <c r="B342" s="6">
        <v>1</v>
      </c>
      <c r="C342" s="7"/>
      <c r="D342" s="234" t="s">
        <v>18</v>
      </c>
      <c r="E342" s="234"/>
      <c r="F342" s="234"/>
      <c r="G342" s="234"/>
      <c r="H342" s="234"/>
      <c r="I342" s="6">
        <v>0</v>
      </c>
      <c r="J342" s="7"/>
      <c r="K342" s="229" t="s">
        <v>17</v>
      </c>
      <c r="L342" s="230"/>
      <c r="M342" s="230"/>
      <c r="N342" s="230"/>
      <c r="O342" s="230"/>
      <c r="P342" s="231"/>
      <c r="Q342" s="6">
        <v>0</v>
      </c>
    </row>
    <row r="343" spans="1:17" ht="12.95" customHeight="1">
      <c r="A343" s="6" t="s">
        <v>16</v>
      </c>
      <c r="B343" s="6">
        <v>0</v>
      </c>
      <c r="C343" s="7"/>
      <c r="D343" s="234" t="s">
        <v>15</v>
      </c>
      <c r="E343" s="234"/>
      <c r="F343" s="234"/>
      <c r="G343" s="234"/>
      <c r="H343" s="234"/>
      <c r="I343" s="6">
        <v>0</v>
      </c>
      <c r="J343" s="7"/>
      <c r="K343" s="229" t="s">
        <v>14</v>
      </c>
      <c r="L343" s="230"/>
      <c r="M343" s="230"/>
      <c r="N343" s="230"/>
      <c r="O343" s="230"/>
      <c r="P343" s="231"/>
      <c r="Q343" s="6">
        <v>0</v>
      </c>
    </row>
    <row r="344" spans="1:17" ht="12.95" customHeight="1">
      <c r="A344" s="6" t="s">
        <v>13</v>
      </c>
      <c r="B344" s="6">
        <v>0</v>
      </c>
      <c r="C344" s="7"/>
      <c r="D344" s="234" t="s">
        <v>12</v>
      </c>
      <c r="E344" s="234"/>
      <c r="F344" s="234"/>
      <c r="G344" s="234"/>
      <c r="H344" s="234"/>
      <c r="I344" s="6">
        <v>0</v>
      </c>
      <c r="J344" s="7"/>
      <c r="K344" s="229" t="s">
        <v>11</v>
      </c>
      <c r="L344" s="230"/>
      <c r="M344" s="230"/>
      <c r="N344" s="230"/>
      <c r="O344" s="230"/>
      <c r="P344" s="231"/>
      <c r="Q344" s="6">
        <v>25</v>
      </c>
    </row>
    <row r="345" spans="1:17" ht="12.9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229" t="s">
        <v>10</v>
      </c>
      <c r="L345" s="230"/>
      <c r="M345" s="230"/>
      <c r="N345" s="230"/>
      <c r="O345" s="230"/>
      <c r="P345" s="231"/>
      <c r="Q345" s="6">
        <v>16</v>
      </c>
    </row>
    <row r="346" spans="1:17" ht="12.9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229" t="s">
        <v>9</v>
      </c>
      <c r="L346" s="230"/>
      <c r="M346" s="230"/>
      <c r="N346" s="230"/>
      <c r="O346" s="230"/>
      <c r="P346" s="231"/>
      <c r="Q346" s="6">
        <v>6</v>
      </c>
    </row>
    <row r="347" spans="1:17" ht="12.9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229" t="s">
        <v>8</v>
      </c>
      <c r="L347" s="230"/>
      <c r="M347" s="230"/>
      <c r="N347" s="230"/>
      <c r="O347" s="230"/>
      <c r="P347" s="231"/>
      <c r="Q347" s="6">
        <v>12</v>
      </c>
    </row>
    <row r="348" spans="1:17" ht="12.9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229" t="s">
        <v>7</v>
      </c>
      <c r="L348" s="230"/>
      <c r="M348" s="230"/>
      <c r="N348" s="230"/>
      <c r="O348" s="230"/>
      <c r="P348" s="231"/>
      <c r="Q348" s="6">
        <v>13</v>
      </c>
    </row>
    <row r="349" spans="1:17" ht="12.9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229" t="s">
        <v>6</v>
      </c>
      <c r="L349" s="230"/>
      <c r="M349" s="230"/>
      <c r="N349" s="230"/>
      <c r="O349" s="230"/>
      <c r="P349" s="231"/>
      <c r="Q349" s="6">
        <v>4</v>
      </c>
    </row>
    <row r="350" spans="1:17" ht="12.9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229" t="s">
        <v>5</v>
      </c>
      <c r="L350" s="230"/>
      <c r="M350" s="230"/>
      <c r="N350" s="230"/>
      <c r="O350" s="230"/>
      <c r="P350" s="231"/>
      <c r="Q350" s="6">
        <v>6</v>
      </c>
    </row>
    <row r="351" spans="1:17" ht="12.9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233" t="s">
        <v>4</v>
      </c>
      <c r="L351" s="233"/>
      <c r="M351" s="233"/>
      <c r="N351" s="233"/>
      <c r="O351" s="233"/>
      <c r="P351" s="233"/>
      <c r="Q351" s="6">
        <v>4</v>
      </c>
    </row>
    <row r="352" spans="1:17" ht="12.9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232" t="s">
        <v>3</v>
      </c>
      <c r="L352" s="232"/>
      <c r="M352" s="232"/>
      <c r="N352" s="232"/>
      <c r="O352" s="232"/>
      <c r="P352" s="232"/>
      <c r="Q352" s="6">
        <v>0</v>
      </c>
    </row>
    <row r="353" spans="1:22" ht="12.9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232" t="s">
        <v>2</v>
      </c>
      <c r="L353" s="232"/>
      <c r="M353" s="232"/>
      <c r="N353" s="232"/>
      <c r="O353" s="232"/>
      <c r="P353" s="232"/>
      <c r="Q353" s="6">
        <v>9</v>
      </c>
    </row>
    <row r="354" spans="1:22" ht="12.9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232" t="s">
        <v>1</v>
      </c>
      <c r="L354" s="232"/>
      <c r="M354" s="232"/>
      <c r="N354" s="232"/>
      <c r="O354" s="232"/>
      <c r="P354" s="232"/>
      <c r="Q354" s="6">
        <v>7</v>
      </c>
    </row>
    <row r="355" spans="1:22" ht="12.9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232" t="s">
        <v>0</v>
      </c>
      <c r="L355" s="232"/>
      <c r="M355" s="232"/>
      <c r="N355" s="232"/>
      <c r="O355" s="232"/>
      <c r="P355" s="232"/>
      <c r="Q355" s="6">
        <v>0</v>
      </c>
    </row>
    <row r="356" spans="1:22">
      <c r="H356" s="1"/>
      <c r="I356" s="1"/>
    </row>
    <row r="357" spans="1:22">
      <c r="I357" s="3"/>
    </row>
    <row r="358" spans="1:22">
      <c r="I358" s="3"/>
    </row>
    <row r="359" spans="1:22">
      <c r="I359" s="3"/>
      <c r="R359" s="5"/>
      <c r="S359" s="5"/>
      <c r="T359" s="5"/>
      <c r="U359" s="5"/>
      <c r="V359" s="5"/>
    </row>
    <row r="360" spans="1:22">
      <c r="D360" s="5"/>
      <c r="E360" s="5"/>
      <c r="F360" s="5"/>
      <c r="G360" s="5"/>
      <c r="H360" s="5"/>
      <c r="I360" s="5"/>
    </row>
    <row r="361" spans="1:22">
      <c r="I361" s="4"/>
    </row>
    <row r="362" spans="1:22">
      <c r="I362" s="3"/>
    </row>
    <row r="363" spans="1:22">
      <c r="I363" s="3"/>
    </row>
    <row r="364" spans="1:22">
      <c r="I364" s="3"/>
    </row>
    <row r="365" spans="1:22">
      <c r="I365" s="3"/>
    </row>
    <row r="366" spans="1:22">
      <c r="I366" s="3"/>
    </row>
    <row r="367" spans="1:22">
      <c r="I367" s="3"/>
    </row>
    <row r="368" spans="1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86"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B101:C101"/>
    <mergeCell ref="G73:H73"/>
    <mergeCell ref="G75:I75"/>
    <mergeCell ref="G76:H76"/>
    <mergeCell ref="G77:H77"/>
    <mergeCell ref="G78:H78"/>
    <mergeCell ref="G79:H79"/>
    <mergeCell ref="U10:V10"/>
    <mergeCell ref="B42:C42"/>
    <mergeCell ref="D42:E42"/>
    <mergeCell ref="F42:G42"/>
    <mergeCell ref="B51:C51"/>
    <mergeCell ref="D51:E51"/>
    <mergeCell ref="F51:G51"/>
    <mergeCell ref="B69:C69"/>
    <mergeCell ref="D69:E69"/>
    <mergeCell ref="G69:I69"/>
    <mergeCell ref="G70:H70"/>
    <mergeCell ref="G71:H71"/>
    <mergeCell ref="G72:H72"/>
    <mergeCell ref="B10:C10"/>
    <mergeCell ref="K10:L10"/>
    <mergeCell ref="A132:C132"/>
    <mergeCell ref="A144:A145"/>
    <mergeCell ref="B144:B145"/>
    <mergeCell ref="C144:C145"/>
    <mergeCell ref="D144:D145"/>
    <mergeCell ref="I154:I155"/>
    <mergeCell ref="H154:H155"/>
    <mergeCell ref="A98:A99"/>
    <mergeCell ref="B98:C99"/>
    <mergeCell ref="D113:D114"/>
    <mergeCell ref="E113:E114"/>
    <mergeCell ref="F113:F114"/>
    <mergeCell ref="G113:G114"/>
    <mergeCell ref="B102:C102"/>
    <mergeCell ref="B103:C103"/>
    <mergeCell ref="B104:C104"/>
    <mergeCell ref="B105:C105"/>
    <mergeCell ref="B106:C106"/>
    <mergeCell ref="A113:A114"/>
    <mergeCell ref="B113:B114"/>
    <mergeCell ref="C113:C114"/>
    <mergeCell ref="D98:E99"/>
    <mergeCell ref="F98:F99"/>
    <mergeCell ref="B100:C100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288:L288"/>
    <mergeCell ref="H289:L289"/>
    <mergeCell ref="A295:F295"/>
    <mergeCell ref="A200:G200"/>
    <mergeCell ref="A202:F202"/>
    <mergeCell ref="A203:F203"/>
    <mergeCell ref="A207:C207"/>
    <mergeCell ref="A208:A212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H285:N285"/>
    <mergeCell ref="H287:L287"/>
    <mergeCell ref="A321:B321"/>
    <mergeCell ref="D321:I321"/>
    <mergeCell ref="K321:Q321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D333:H333"/>
    <mergeCell ref="K333:P333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K345:P345"/>
    <mergeCell ref="K346:P346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D342:H342"/>
    <mergeCell ref="K342:P342"/>
    <mergeCell ref="D343:H343"/>
    <mergeCell ref="K343:P343"/>
    <mergeCell ref="D344:H344"/>
    <mergeCell ref="K344:P344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A9B603C-4A13-48E4-BADB-C29D1194B7AF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La Martelle</vt:lpstr>
      <vt:lpstr>'La Martelle'!Impression_des_titres</vt:lpstr>
      <vt:lpstr>'La Martelle'!Zone_d_impression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2014-06-04T08:35:44Z</dcterms:created>
  <dcterms:modified xsi:type="dcterms:W3CDTF">2014-06-16T14:23:50Z</dcterms:modified>
</cp:coreProperties>
</file>