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theme/themeOverride1.xml" ContentType="application/vnd.openxmlformats-officedocument.themeOverride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5348" yWindow="228" windowWidth="7704" windowHeight="9456" tabRatio="827"/>
  </bookViews>
  <sheets>
    <sheet name="Montpellier" sheetId="6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Montpellier!$1:$2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Montpellier!$A$1:$V$355</definedName>
  </definedNames>
  <calcPr calcId="145621" calcMode="manual"/>
</workbook>
</file>

<file path=xl/calcChain.xml><?xml version="1.0" encoding="utf-8"?>
<calcChain xmlns="http://schemas.openxmlformats.org/spreadsheetml/2006/main">
  <c r="C115" i="6" l="1"/>
  <c r="B115" i="6"/>
  <c r="C77" i="6"/>
  <c r="C63" i="6"/>
  <c r="F117" i="6" l="1"/>
  <c r="F118" i="6"/>
  <c r="F119" i="6"/>
  <c r="F120" i="6"/>
  <c r="F121" i="6"/>
  <c r="F122" i="6"/>
  <c r="F116" i="6"/>
  <c r="E117" i="6"/>
  <c r="E118" i="6"/>
  <c r="E119" i="6"/>
  <c r="E120" i="6"/>
  <c r="E121" i="6"/>
  <c r="E122" i="6"/>
  <c r="E116" i="6"/>
  <c r="U6" i="6"/>
  <c r="E266" i="6"/>
  <c r="E265" i="6"/>
  <c r="D60" i="6" l="1"/>
  <c r="B60" i="6"/>
  <c r="B255" i="6" l="1"/>
  <c r="C253" i="6" s="1"/>
  <c r="C252" i="6" l="1"/>
  <c r="C254" i="6"/>
  <c r="C251" i="6"/>
  <c r="K4" i="6" l="1"/>
  <c r="D212" i="6" l="1"/>
  <c r="E212" i="6" s="1"/>
  <c r="C174" i="6" l="1"/>
  <c r="B149" i="6"/>
  <c r="C149" i="6"/>
  <c r="D149" i="6" l="1"/>
  <c r="D148" i="6"/>
  <c r="D147" i="6"/>
  <c r="D146" i="6"/>
  <c r="E149" i="6" l="1"/>
  <c r="U8" i="6"/>
  <c r="K8" i="6"/>
  <c r="F106" i="6"/>
  <c r="K6" i="6" l="1"/>
  <c r="G317" i="6" l="1"/>
  <c r="G316" i="6"/>
  <c r="G315" i="6"/>
  <c r="B245" i="6"/>
  <c r="C244" i="6" s="1"/>
  <c r="L236" i="6"/>
  <c r="B236" i="6"/>
  <c r="L235" i="6"/>
  <c r="K10" i="6" s="1"/>
  <c r="C235" i="6"/>
  <c r="L234" i="6"/>
  <c r="B10" i="6" s="1"/>
  <c r="C234" i="6"/>
  <c r="D122" i="6"/>
  <c r="D121" i="6"/>
  <c r="D120" i="6"/>
  <c r="D119" i="6"/>
  <c r="D118" i="6"/>
  <c r="D117" i="6"/>
  <c r="D116" i="6"/>
  <c r="D115" i="6" s="1"/>
  <c r="F105" i="6"/>
  <c r="F104" i="6"/>
  <c r="F103" i="6"/>
  <c r="F102" i="6"/>
  <c r="F101" i="6"/>
  <c r="F100" i="6"/>
  <c r="M289" i="6"/>
  <c r="N288" i="6" s="1"/>
  <c r="N283" i="6"/>
  <c r="N282" i="6"/>
  <c r="N281" i="6"/>
  <c r="N280" i="6"/>
  <c r="N279" i="6"/>
  <c r="C140" i="6"/>
  <c r="C139" i="6"/>
  <c r="C138" i="6"/>
  <c r="C137" i="6"/>
  <c r="C136" i="6"/>
  <c r="C135" i="6"/>
  <c r="C134" i="6"/>
  <c r="C133" i="6"/>
  <c r="B87" i="6"/>
  <c r="E79" i="6"/>
  <c r="C79" i="6"/>
  <c r="E78" i="6"/>
  <c r="C78" i="6"/>
  <c r="E77" i="6"/>
  <c r="E76" i="6"/>
  <c r="C76" i="6"/>
  <c r="E75" i="6"/>
  <c r="C75" i="6"/>
  <c r="E74" i="6"/>
  <c r="C74" i="6"/>
  <c r="E73" i="6"/>
  <c r="C73" i="6"/>
  <c r="E72" i="6"/>
  <c r="C72" i="6"/>
  <c r="C64" i="6"/>
  <c r="F59" i="6"/>
  <c r="E59" i="6"/>
  <c r="C59" i="6"/>
  <c r="F58" i="6"/>
  <c r="E58" i="6"/>
  <c r="C58" i="6"/>
  <c r="F57" i="6"/>
  <c r="E57" i="6"/>
  <c r="C57" i="6"/>
  <c r="F56" i="6"/>
  <c r="E56" i="6"/>
  <c r="C56" i="6"/>
  <c r="F55" i="6"/>
  <c r="E55" i="6"/>
  <c r="C55" i="6"/>
  <c r="F54" i="6"/>
  <c r="E54" i="6"/>
  <c r="C54" i="6"/>
  <c r="F53" i="6"/>
  <c r="E53" i="6"/>
  <c r="C53" i="6"/>
  <c r="F52" i="6"/>
  <c r="E52" i="6"/>
  <c r="C52" i="6"/>
  <c r="D49" i="6"/>
  <c r="B49" i="6"/>
  <c r="F48" i="6"/>
  <c r="E48" i="6"/>
  <c r="C48" i="6"/>
  <c r="F47" i="6"/>
  <c r="E47" i="6"/>
  <c r="C47" i="6"/>
  <c r="F46" i="6"/>
  <c r="E46" i="6"/>
  <c r="C46" i="6"/>
  <c r="F45" i="6"/>
  <c r="E45" i="6"/>
  <c r="C45" i="6"/>
  <c r="F44" i="6"/>
  <c r="E44" i="6"/>
  <c r="C44" i="6"/>
  <c r="F43" i="6"/>
  <c r="E43" i="6"/>
  <c r="C43" i="6"/>
  <c r="G117" i="6" l="1"/>
  <c r="G119" i="6"/>
  <c r="G121" i="6"/>
  <c r="G116" i="6"/>
  <c r="G118" i="6"/>
  <c r="G120" i="6"/>
  <c r="G122" i="6"/>
  <c r="C240" i="6"/>
  <c r="M236" i="6"/>
  <c r="U10" i="6"/>
  <c r="G58" i="6"/>
  <c r="C241" i="6"/>
  <c r="G43" i="6"/>
  <c r="C242" i="6"/>
  <c r="N286" i="6"/>
  <c r="F60" i="6"/>
  <c r="G52" i="6"/>
  <c r="F49" i="6"/>
  <c r="G45" i="6"/>
  <c r="G47" i="6"/>
  <c r="N287" i="6"/>
  <c r="G44" i="6"/>
  <c r="G46" i="6"/>
  <c r="G48" i="6"/>
  <c r="G53" i="6"/>
  <c r="G59" i="6"/>
  <c r="C243" i="6"/>
  <c r="G54" i="6"/>
  <c r="G55" i="6"/>
  <c r="G56" i="6"/>
  <c r="G57" i="6"/>
</calcChain>
</file>

<file path=xl/sharedStrings.xml><?xml version="1.0" encoding="utf-8"?>
<sst xmlns="http://schemas.openxmlformats.org/spreadsheetml/2006/main" count="307" uniqueCount="277">
  <si>
    <t>Hommes</t>
  </si>
  <si>
    <t>Femmes</t>
  </si>
  <si>
    <t>Total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</si>
  <si>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</si>
  <si>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</si>
  <si>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</si>
  <si>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</si>
  <si>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</si>
  <si>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</si>
  <si>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</si>
  <si>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Population par sexe et par âge</t>
  </si>
  <si>
    <t>Direction de l'Action Territoriale</t>
  </si>
  <si>
    <t>% de la population de Montpellier</t>
  </si>
  <si>
    <t xml:space="preserve"> Agriculteurs exploitants</t>
  </si>
  <si>
    <t xml:space="preserve"> Cadres, Prof. intel. sup.</t>
  </si>
  <si>
    <t xml:space="preserve"> Prof. Intermédiaires</t>
  </si>
  <si>
    <t xml:space="preserve"> Ouvriers</t>
  </si>
  <si>
    <t xml:space="preserve"> Retraités</t>
  </si>
  <si>
    <t xml:space="preserve"> Autres</t>
  </si>
  <si>
    <t>Employés</t>
  </si>
  <si>
    <t>Nombre de ménages</t>
  </si>
  <si>
    <t>%</t>
  </si>
  <si>
    <t>Ménages 1 personne</t>
  </si>
  <si>
    <t xml:space="preserve"> Hommes seuls</t>
  </si>
  <si>
    <t xml:space="preserve"> Femmes seules</t>
  </si>
  <si>
    <t>Autres sans famille</t>
  </si>
  <si>
    <t>Ménages avec famille(s)</t>
  </si>
  <si>
    <t>Couple avec enfant(s)</t>
  </si>
  <si>
    <t>Famille monoparentale</t>
  </si>
  <si>
    <t xml:space="preserve">15-24 ans </t>
  </si>
  <si>
    <t xml:space="preserve">25-54 ans </t>
  </si>
  <si>
    <t xml:space="preserve">55-79 ans </t>
  </si>
  <si>
    <t xml:space="preserve">Marié </t>
  </si>
  <si>
    <t xml:space="preserve">Célibataire </t>
  </si>
  <si>
    <t xml:space="preserve">Veuf </t>
  </si>
  <si>
    <t>Divorcé</t>
  </si>
  <si>
    <t xml:space="preserve">  + 80 ans</t>
  </si>
  <si>
    <t>Personne de +15 ans vivant seules</t>
  </si>
  <si>
    <t>Ménages population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</si>
  <si>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</si>
  <si>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</si>
  <si>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</si>
  <si>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</si>
  <si>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</si>
  <si>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CDD</t>
  </si>
  <si>
    <t xml:space="preserve">Intérim </t>
  </si>
  <si>
    <t>Emplois aidés</t>
  </si>
  <si>
    <t>Apprentissage</t>
  </si>
  <si>
    <t>Lieu de travail des actifs de plus de 15 ans</t>
  </si>
  <si>
    <t>Fonction publique, CDI</t>
  </si>
  <si>
    <t>Moyen de transport pour se rendre à son travail</t>
  </si>
  <si>
    <t xml:space="preserve">15-17 ans </t>
  </si>
  <si>
    <t xml:space="preserve">18-24 ans </t>
  </si>
  <si>
    <t xml:space="preserve">30 ans ou plus </t>
  </si>
  <si>
    <t xml:space="preserve">BAC+2 </t>
  </si>
  <si>
    <t>&gt; BAC+2</t>
  </si>
  <si>
    <t>Scolarisé</t>
  </si>
  <si>
    <t>Sans diplôme</t>
  </si>
  <si>
    <t>CEP</t>
  </si>
  <si>
    <t xml:space="preserve">CAP-BEP </t>
  </si>
  <si>
    <t xml:space="preserve">BAC-BP </t>
  </si>
  <si>
    <t>BEPC</t>
  </si>
  <si>
    <t xml:space="preserve">2-5 ans </t>
  </si>
  <si>
    <t xml:space="preserve">25-29 ans 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</si>
  <si>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</si>
  <si>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Maisons</t>
  </si>
  <si>
    <t>Appartements</t>
  </si>
  <si>
    <t>Statut des occupants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</si>
  <si>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</si>
  <si>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</si>
  <si>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</si>
  <si>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</si>
  <si>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</si>
  <si>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</si>
  <si>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Propriétaires</t>
  </si>
  <si>
    <t>Locataires</t>
  </si>
  <si>
    <t xml:space="preserve"> Marche à pied</t>
  </si>
  <si>
    <t xml:space="preserve"> Deux roues</t>
  </si>
  <si>
    <t xml:space="preserve"> Voiture, camion</t>
  </si>
  <si>
    <t>Transport en commun</t>
  </si>
  <si>
    <t xml:space="preserve"> Pas de transport</t>
  </si>
  <si>
    <t>Une voiture</t>
  </si>
  <si>
    <t>Deux voitures ou plus</t>
  </si>
  <si>
    <t>Population scolarisée</t>
  </si>
  <si>
    <t>Niveau de diplôme dans la population non scolarisée 15 ans et plus</t>
  </si>
  <si>
    <t>Montpellier</t>
  </si>
  <si>
    <t xml:space="preserve">Total </t>
  </si>
  <si>
    <t>Français</t>
  </si>
  <si>
    <t xml:space="preserve">Population </t>
  </si>
  <si>
    <t>Totaux</t>
  </si>
  <si>
    <t>Pas de voiture</t>
  </si>
  <si>
    <t>Indépendants</t>
  </si>
  <si>
    <t>Employeurs</t>
  </si>
  <si>
    <t>Aides familiaux</t>
  </si>
  <si>
    <t>Couple sans enfant</t>
  </si>
  <si>
    <t>Chômeurs par sexe et par âge</t>
  </si>
  <si>
    <t>femmes</t>
  </si>
  <si>
    <t>moins de 25 ans</t>
  </si>
  <si>
    <t>50 ans et +</t>
  </si>
  <si>
    <t>25 à moins de 50 ans</t>
  </si>
  <si>
    <t>CEP SES</t>
  </si>
  <si>
    <t>BEPC BEP CAP</t>
  </si>
  <si>
    <t>Bac, BTn, BT, BP</t>
  </si>
  <si>
    <t xml:space="preserve"> Bac+2 et plus</t>
  </si>
  <si>
    <t>Ouvriers qualifiés</t>
  </si>
  <si>
    <t>Employés non qualifiés</t>
  </si>
  <si>
    <t>Employés qualifiés</t>
  </si>
  <si>
    <t>Cadres, techniciens, agents de maitrise</t>
  </si>
  <si>
    <t>Chômeurs selon niveau de qualification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</si>
  <si>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</si>
  <si>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CMU</t>
  </si>
  <si>
    <t>Population couverte</t>
  </si>
  <si>
    <t>Bénéficiaires de la CMU</t>
  </si>
  <si>
    <t>Bénéficiaires de prestations</t>
  </si>
  <si>
    <t>Nombre d’allocataires percevant une Allocation Logement</t>
  </si>
  <si>
    <t>Nombre d’allocataires percevant l’Allocation Adulte Handicapé</t>
  </si>
  <si>
    <t>Nombre d'établissements</t>
  </si>
  <si>
    <t>Naissances</t>
  </si>
  <si>
    <t>Allocataires dont le revenu est constitué à 100 % de prestations sociales</t>
  </si>
  <si>
    <t>Allocataires dont le revenu est constitué à + de 50 % de prestations sociales</t>
  </si>
  <si>
    <t>Allocataires percevant le Revenu de Solidarité Active</t>
  </si>
  <si>
    <t>Dont Allocation Personnalisée de Logement</t>
  </si>
  <si>
    <t>Coordination territoriale</t>
  </si>
  <si>
    <t xml:space="preserve"> Artisans, Comma., Chefs entr.</t>
  </si>
  <si>
    <t>Étrangers</t>
  </si>
  <si>
    <t>L'emploi et le chômage selon INSEE source 2009</t>
  </si>
  <si>
    <t>Manœuvres ou ouvriers spécialisés</t>
  </si>
  <si>
    <t>Entreprises et Établissements</t>
  </si>
  <si>
    <t>Établissements sans salariés</t>
  </si>
  <si>
    <t>Établissement de 1 à 49 salariés</t>
  </si>
  <si>
    <t>Établissements de 50 salariés et +</t>
  </si>
  <si>
    <t>Nombre d'allocataires RSA</t>
  </si>
  <si>
    <t>% de propriétaires</t>
  </si>
  <si>
    <t>% de locataires</t>
  </si>
  <si>
    <t>Structure familiale</t>
  </si>
  <si>
    <t>Population des 15-64 ans par type d'activité</t>
  </si>
  <si>
    <t>Nombre de logements</t>
  </si>
  <si>
    <t xml:space="preserve">6-10 ans </t>
  </si>
  <si>
    <t>11-14 ans</t>
  </si>
  <si>
    <t>Actifs</t>
  </si>
  <si>
    <t>Chômeurs</t>
  </si>
  <si>
    <t xml:space="preserve">55-64 ans 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</si>
  <si>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</si>
  <si>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</si>
  <si>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</si>
  <si>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</si>
  <si>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</si>
  <si>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</si>
  <si>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</si>
  <si>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</si>
  <si>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</si>
  <si>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</si>
  <si>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</si>
  <si>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</si>
  <si>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</si>
  <si>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</si>
  <si>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</si>
  <si>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</si>
  <si>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 xml:space="preserve"> Hypermarché</t>
  </si>
  <si>
    <t xml:space="preserve"> Supermarché</t>
  </si>
  <si>
    <t xml:space="preserve"> Grande surface de bricolage</t>
  </si>
  <si>
    <t xml:space="preserve"> Supérette</t>
  </si>
  <si>
    <t xml:space="preserve"> Boulangerie</t>
  </si>
  <si>
    <t xml:space="preserve"> Boucherie charcuterie</t>
  </si>
  <si>
    <t xml:space="preserve"> Produits surgelés</t>
  </si>
  <si>
    <t xml:space="preserve"> Poissonnerie</t>
  </si>
  <si>
    <t xml:space="preserve"> Librairie papeterie journaux</t>
  </si>
  <si>
    <t xml:space="preserve"> Magasin de vêtements</t>
  </si>
  <si>
    <t xml:space="preserve"> Magasin d'équipements du foyer</t>
  </si>
  <si>
    <t xml:space="preserve"> Magasin de chaussures</t>
  </si>
  <si>
    <t xml:space="preserve"> Magasin d'électroménager et de mat. audio-vidéo</t>
  </si>
  <si>
    <t xml:space="preserve"> Magasin de meubles</t>
  </si>
  <si>
    <t xml:space="preserve"> Magasin d'articles de sports et de loisirs</t>
  </si>
  <si>
    <t xml:space="preserve"> Magasin de revêtements murs et sols</t>
  </si>
  <si>
    <t xml:space="preserve"> Droguerie quincaillerie bricolage</t>
  </si>
  <si>
    <t xml:space="preserve"> Parfumerie</t>
  </si>
  <si>
    <t xml:space="preserve"> Horlogerie Bijouterie</t>
  </si>
  <si>
    <t xml:space="preserve"> Fleuriste</t>
  </si>
  <si>
    <t xml:space="preserve"> Magasin d'optique</t>
  </si>
  <si>
    <t xml:space="preserve"> Station service</t>
  </si>
  <si>
    <t>Commerces</t>
  </si>
  <si>
    <t>Médecin</t>
  </si>
  <si>
    <t>Médecin omnipraticien</t>
  </si>
  <si>
    <t>Spécialiste en cardiologie</t>
  </si>
  <si>
    <t>Spécialiste en dermatologie vénéréologie</t>
  </si>
  <si>
    <t>Spécialiste en gynécologie médicale</t>
  </si>
  <si>
    <t>Spécialiste en gynécologie obstétrique</t>
  </si>
  <si>
    <t>Spécialiste en gastroentérologie hépatologie</t>
  </si>
  <si>
    <t>Spécialiste en psychiatrie</t>
  </si>
  <si>
    <t>Spécialiste en ophtalmologie</t>
  </si>
  <si>
    <t>Spécialiste en otorhinolaryngologie</t>
  </si>
  <si>
    <t>Spécialiste en pédiatrie</t>
  </si>
  <si>
    <t>Spécialiste en pneumologie</t>
  </si>
  <si>
    <t>Spécialiste en radiodiagnostic et imagerie médicale</t>
  </si>
  <si>
    <t>Spécialiste en stomatologie</t>
  </si>
  <si>
    <t>Chirurgien dentiste</t>
  </si>
  <si>
    <t>Sagefemme</t>
  </si>
  <si>
    <t>Infirmier</t>
  </si>
  <si>
    <t>Masseur kinésithérapeute</t>
  </si>
  <si>
    <t>Orthophoniste</t>
  </si>
  <si>
    <t>Orthoptiste</t>
  </si>
  <si>
    <t>Audio prothésiste</t>
  </si>
  <si>
    <t>Ergothérapeute</t>
  </si>
  <si>
    <t>Police</t>
  </si>
  <si>
    <t>Trésorerie</t>
  </si>
  <si>
    <t>Gendarmerie</t>
  </si>
  <si>
    <t>Maçon</t>
  </si>
  <si>
    <t>Coiffure</t>
  </si>
  <si>
    <t>Vétérinaire</t>
  </si>
  <si>
    <t>Restaurant</t>
  </si>
  <si>
    <t>Agence immobilière</t>
  </si>
  <si>
    <t>Blanchisserie-Teinturerie</t>
  </si>
  <si>
    <t>Tribunal de grande instance</t>
  </si>
  <si>
    <t>Conseil de prud’hommes</t>
  </si>
  <si>
    <t>Agence de proximité</t>
  </si>
  <si>
    <t>Tribunal de commerce</t>
  </si>
  <si>
    <t>Relais pôle emploi</t>
  </si>
  <si>
    <t>Agence de services spécialisés</t>
  </si>
  <si>
    <t>Agence thématique</t>
  </si>
  <si>
    <t>Pompes funèbres</t>
  </si>
  <si>
    <t>Bureau de poste</t>
  </si>
  <si>
    <t>Relais poste commerçant</t>
  </si>
  <si>
    <t>Agence postale communale</t>
  </si>
  <si>
    <t>Contrôle technique automobile</t>
  </si>
  <si>
    <t>Plâtrier peintre</t>
  </si>
  <si>
    <t>Menuisier, charpentier, serrurier</t>
  </si>
  <si>
    <t>Services</t>
  </si>
  <si>
    <t>Activités économiques INSEE 2009</t>
  </si>
  <si>
    <t>Déplacements professionnels INSEE 2009</t>
  </si>
  <si>
    <t>Le logement INSEE 2009</t>
  </si>
  <si>
    <t>Scolarité et diplômes INSEE 2009</t>
  </si>
  <si>
    <t>La famille INSEE 2009</t>
  </si>
  <si>
    <t>La population INSEE 2009</t>
  </si>
  <si>
    <t>Chiffres clefs</t>
  </si>
  <si>
    <t>Chômeurs par âge
 en 2009</t>
  </si>
  <si>
    <t>Répartition des établissements par domaines d'activités en 2009</t>
  </si>
  <si>
    <t>Psychomotricien</t>
  </si>
  <si>
    <t>État matrimonial légal des personnes</t>
  </si>
  <si>
    <t>Nb de familles avec enfants de - de 25 ans</t>
  </si>
  <si>
    <t>Population par catégorie socio-professionnelle</t>
  </si>
  <si>
    <t xml:space="preserve"> Chômeurs selon niveau de formation</t>
  </si>
  <si>
    <t>Nombre de voiture par ménage</t>
  </si>
  <si>
    <t>Moins de 2 ans</t>
  </si>
  <si>
    <t>Entre 2-4 ans</t>
  </si>
  <si>
    <t>Entre 5-9 ans</t>
  </si>
  <si>
    <t>Depuis 10 ans ou plus</t>
  </si>
  <si>
    <t>Ancienneté d'emménagement des ménages en 2009</t>
  </si>
  <si>
    <t>Les données sociales Source INSEE 2012</t>
  </si>
  <si>
    <t>Surface du territoire En Km²</t>
  </si>
  <si>
    <t>Revenu fiscal moyen par ménage</t>
  </si>
  <si>
    <t>% de chômeurs</t>
  </si>
  <si>
    <t>Cour d'appel</t>
  </si>
  <si>
    <t xml:space="preserve"> Épicerie</t>
  </si>
  <si>
    <t>Tribunal d'instance</t>
  </si>
  <si>
    <t>Permanence pôle emploi</t>
  </si>
  <si>
    <t>Banque, Caisse d'épargne</t>
  </si>
  <si>
    <t>Réparation auto et de matériel agricole</t>
  </si>
  <si>
    <t>Pédicure podologue</t>
  </si>
  <si>
    <t>Location auto-utilitaires légers</t>
  </si>
  <si>
    <t>École de conduite</t>
  </si>
  <si>
    <t>Plombier, couvreur, chauffagiste</t>
  </si>
  <si>
    <t>Électricien</t>
  </si>
  <si>
    <t>Entreprise générale du bâtiment</t>
  </si>
  <si>
    <t>Agence de travail temporaire</t>
  </si>
  <si>
    <t>Activités économique INSEE 2012</t>
  </si>
  <si>
    <t>L'emploi et le chômage selon Pôle Emploi 2011</t>
  </si>
  <si>
    <t xml:space="preserve"> Évolution population</t>
  </si>
  <si>
    <t>Variation annuelle moyenne de la population (99-2009)</t>
  </si>
  <si>
    <t>Population  2009</t>
  </si>
  <si>
    <t>MONTPELLIER</t>
  </si>
  <si>
    <t>Hors MONTPELLIER</t>
  </si>
  <si>
    <t>% de logement public ordinaire (HLM)</t>
  </si>
  <si>
    <t xml:space="preserve"> </t>
  </si>
  <si>
    <t>dont logements HLM (Taux national 15%)</t>
  </si>
  <si>
    <t>Taux national 15%</t>
  </si>
  <si>
    <t>Taux national 12 %</t>
  </si>
  <si>
    <t>Taux national 6,4%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</si>
</sst>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2" x14ac:knownFonts="1">
    <font>
      <sz val="11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color indexed="8"/>
      <name val="Calibri"/>
      <family val="2"/>
    </font>
    <font>
      <sz val="9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vertAlign val="superscript"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"/>
      <name val="Arial"/>
      <family val="2"/>
    </font>
    <font>
      <sz val="78"/>
      <color theme="1"/>
      <name val="Calibri"/>
      <family val="2"/>
      <scheme val="minor"/>
    </font>
    <font>
      <sz val="7"/>
      <color theme="1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436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3" borderId="0" xfId="0" applyFont="1" applyFill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165" fontId="2" fillId="0" borderId="15" xfId="0" applyNumberFormat="1" applyFont="1" applyFill="1" applyBorder="1" applyAlignment="1">
      <alignment vertical="center"/>
    </xf>
    <xf numFmtId="0" fontId="3" fillId="5" borderId="7" xfId="0" applyFont="1" applyFill="1" applyBorder="1" applyAlignment="1">
      <alignment vertical="center"/>
    </xf>
    <xf numFmtId="0" fontId="3" fillId="5" borderId="5" xfId="0" applyFont="1" applyFill="1" applyBorder="1" applyAlignment="1">
      <alignment vertical="center"/>
    </xf>
    <xf numFmtId="0" fontId="3" fillId="5" borderId="16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4" borderId="10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left" vertical="center" indent="1"/>
    </xf>
    <xf numFmtId="10" fontId="2" fillId="0" borderId="7" xfId="0" applyNumberFormat="1" applyFont="1" applyBorder="1" applyAlignment="1">
      <alignment vertical="center"/>
    </xf>
    <xf numFmtId="10" fontId="2" fillId="0" borderId="5" xfId="0" applyNumberFormat="1" applyFont="1" applyBorder="1" applyAlignment="1">
      <alignment vertical="center"/>
    </xf>
    <xf numFmtId="0" fontId="3" fillId="4" borderId="8" xfId="0" applyFont="1" applyFill="1" applyBorder="1" applyAlignment="1">
      <alignment horizontal="left" vertical="center" indent="1"/>
    </xf>
    <xf numFmtId="9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6" fillId="4" borderId="10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/>
    </xf>
    <xf numFmtId="1" fontId="3" fillId="0" borderId="10" xfId="0" applyNumberFormat="1" applyFont="1" applyBorder="1" applyAlignment="1">
      <alignment vertical="center"/>
    </xf>
    <xf numFmtId="0" fontId="3" fillId="3" borderId="0" xfId="0" applyFont="1" applyFill="1" applyBorder="1" applyAlignment="1">
      <alignment horizontal="left" vertical="center" indent="1"/>
    </xf>
    <xf numFmtId="1" fontId="3" fillId="0" borderId="0" xfId="0" applyNumberFormat="1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9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5" borderId="1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15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" fontId="2" fillId="0" borderId="13" xfId="0" applyNumberFormat="1" applyFont="1" applyBorder="1" applyAlignment="1">
      <alignment vertical="center"/>
    </xf>
    <xf numFmtId="0" fontId="3" fillId="5" borderId="14" xfId="0" applyFont="1" applyFill="1" applyBorder="1" applyAlignment="1">
      <alignment vertical="center"/>
    </xf>
    <xf numFmtId="0" fontId="6" fillId="5" borderId="8" xfId="0" applyFont="1" applyFill="1" applyBorder="1" applyAlignment="1">
      <alignment vertical="center"/>
    </xf>
    <xf numFmtId="0" fontId="6" fillId="5" borderId="9" xfId="0" applyFont="1" applyFill="1" applyBorder="1" applyAlignment="1">
      <alignment vertical="center"/>
    </xf>
    <xf numFmtId="1" fontId="4" fillId="0" borderId="15" xfId="0" applyNumberFormat="1" applyFont="1" applyBorder="1" applyAlignment="1">
      <alignment vertical="center"/>
    </xf>
    <xf numFmtId="10" fontId="2" fillId="0" borderId="13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0" fillId="5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5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vertical="center"/>
    </xf>
    <xf numFmtId="49" fontId="14" fillId="4" borderId="7" xfId="0" applyNumberFormat="1" applyFont="1" applyFill="1" applyBorder="1" applyAlignment="1" applyProtection="1">
      <alignment horizontal="left" vertical="center" indent="1"/>
    </xf>
    <xf numFmtId="49" fontId="14" fillId="4" borderId="5" xfId="0" applyNumberFormat="1" applyFont="1" applyFill="1" applyBorder="1" applyAlignment="1" applyProtection="1">
      <alignment horizontal="left" vertical="center" indent="1"/>
    </xf>
    <xf numFmtId="49" fontId="14" fillId="4" borderId="16" xfId="0" applyNumberFormat="1" applyFont="1" applyFill="1" applyBorder="1" applyAlignment="1" applyProtection="1">
      <alignment horizontal="left" vertical="center" indent="1"/>
    </xf>
    <xf numFmtId="1" fontId="3" fillId="0" borderId="0" xfId="0" applyNumberFormat="1" applyFont="1" applyFill="1" applyBorder="1" applyAlignment="1">
      <alignment vertical="center"/>
    </xf>
    <xf numFmtId="9" fontId="3" fillId="0" borderId="0" xfId="0" applyNumberFormat="1" applyFont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0" fillId="5" borderId="17" xfId="0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top"/>
    </xf>
    <xf numFmtId="10" fontId="2" fillId="0" borderId="9" xfId="0" applyNumberFormat="1" applyFont="1" applyBorder="1" applyAlignment="1">
      <alignment vertical="center"/>
    </xf>
    <xf numFmtId="10" fontId="17" fillId="0" borderId="9" xfId="0" applyNumberFormat="1" applyFont="1" applyBorder="1" applyAlignment="1">
      <alignment vertical="center"/>
    </xf>
    <xf numFmtId="0" fontId="3" fillId="4" borderId="10" xfId="0" applyFont="1" applyFill="1" applyBorder="1" applyAlignment="1">
      <alignment horizontal="left" vertical="center" indent="1"/>
    </xf>
    <xf numFmtId="1" fontId="3" fillId="4" borderId="10" xfId="0" applyNumberFormat="1" applyFont="1" applyFill="1" applyBorder="1" applyAlignment="1">
      <alignment horizontal="center" vertical="center"/>
    </xf>
    <xf numFmtId="0" fontId="19" fillId="5" borderId="0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0" fontId="3" fillId="5" borderId="6" xfId="0" quotePrefix="1" applyFont="1" applyFill="1" applyBorder="1" applyAlignment="1">
      <alignment horizontal="left" vertical="center" indent="1"/>
    </xf>
    <xf numFmtId="0" fontId="3" fillId="5" borderId="14" xfId="0" quotePrefix="1" applyFont="1" applyFill="1" applyBorder="1" applyAlignment="1">
      <alignment horizontal="left" vertical="center" indent="1"/>
    </xf>
    <xf numFmtId="0" fontId="3" fillId="5" borderId="6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9" fontId="2" fillId="0" borderId="3" xfId="0" applyNumberFormat="1" applyFont="1" applyBorder="1" applyAlignment="1">
      <alignment vertical="center"/>
    </xf>
    <xf numFmtId="9" fontId="2" fillId="0" borderId="15" xfId="0" applyNumberFormat="1" applyFont="1" applyBorder="1" applyAlignment="1">
      <alignment vertical="center"/>
    </xf>
    <xf numFmtId="9" fontId="2" fillId="0" borderId="5" xfId="0" applyNumberFormat="1" applyFont="1" applyBorder="1" applyAlignment="1">
      <alignment vertical="center"/>
    </xf>
    <xf numFmtId="1" fontId="3" fillId="5" borderId="0" xfId="0" applyNumberFormat="1" applyFont="1" applyFill="1" applyBorder="1" applyAlignment="1">
      <alignment vertical="center"/>
    </xf>
    <xf numFmtId="1" fontId="3" fillId="5" borderId="3" xfId="0" applyNumberFormat="1" applyFont="1" applyFill="1" applyBorder="1" applyAlignment="1">
      <alignment vertical="center"/>
    </xf>
    <xf numFmtId="1" fontId="3" fillId="5" borderId="15" xfId="0" applyNumberFormat="1" applyFont="1" applyFill="1" applyBorder="1" applyAlignment="1">
      <alignment vertical="center"/>
    </xf>
    <xf numFmtId="1" fontId="3" fillId="5" borderId="13" xfId="0" applyNumberFormat="1" applyFont="1" applyFill="1" applyBorder="1" applyAlignment="1">
      <alignment vertical="center"/>
    </xf>
    <xf numFmtId="1" fontId="3" fillId="5" borderId="17" xfId="0" applyNumberFormat="1" applyFont="1" applyFill="1" applyBorder="1" applyAlignment="1">
      <alignment vertical="center"/>
    </xf>
    <xf numFmtId="1" fontId="3" fillId="5" borderId="9" xfId="0" applyNumberFormat="1" applyFont="1" applyFill="1" applyBorder="1" applyAlignment="1">
      <alignment vertical="center"/>
    </xf>
    <xf numFmtId="1" fontId="2" fillId="5" borderId="3" xfId="0" applyNumberFormat="1" applyFont="1" applyFill="1" applyBorder="1" applyAlignment="1">
      <alignment vertical="center"/>
    </xf>
    <xf numFmtId="1" fontId="2" fillId="5" borderId="15" xfId="0" applyNumberFormat="1" applyFont="1" applyFill="1" applyBorder="1" applyAlignment="1">
      <alignment vertical="center"/>
    </xf>
    <xf numFmtId="1" fontId="2" fillId="5" borderId="13" xfId="0" applyNumberFormat="1" applyFont="1" applyFill="1" applyBorder="1" applyAlignment="1">
      <alignment vertical="center"/>
    </xf>
    <xf numFmtId="1" fontId="4" fillId="5" borderId="17" xfId="0" applyNumberFormat="1" applyFont="1" applyFill="1" applyBorder="1" applyAlignment="1">
      <alignment vertical="center"/>
    </xf>
    <xf numFmtId="9" fontId="4" fillId="5" borderId="9" xfId="0" applyNumberFormat="1" applyFont="1" applyFill="1" applyBorder="1" applyAlignment="1">
      <alignment vertical="center"/>
    </xf>
    <xf numFmtId="1" fontId="3" fillId="5" borderId="2" xfId="0" applyNumberFormat="1" applyFont="1" applyFill="1" applyBorder="1" applyAlignment="1">
      <alignment vertical="center"/>
    </xf>
    <xf numFmtId="1" fontId="3" fillId="5" borderId="4" xfId="0" applyNumberFormat="1" applyFont="1" applyFill="1" applyBorder="1" applyAlignment="1">
      <alignment vertical="center"/>
    </xf>
    <xf numFmtId="0" fontId="0" fillId="5" borderId="3" xfId="0" applyFont="1" applyFill="1" applyBorder="1" applyAlignment="1">
      <alignment vertical="center"/>
    </xf>
    <xf numFmtId="0" fontId="0" fillId="5" borderId="15" xfId="0" applyFont="1" applyFill="1" applyBorder="1" applyAlignment="1">
      <alignment vertical="center"/>
    </xf>
    <xf numFmtId="0" fontId="3" fillId="5" borderId="14" xfId="0" applyFont="1" applyFill="1" applyBorder="1" applyAlignment="1">
      <alignment horizontal="left" vertical="center" indent="1"/>
    </xf>
    <xf numFmtId="0" fontId="0" fillId="5" borderId="13" xfId="0" applyFont="1" applyFill="1" applyBorder="1" applyAlignment="1">
      <alignment vertical="center"/>
    </xf>
    <xf numFmtId="9" fontId="2" fillId="0" borderId="7" xfId="0" applyNumberFormat="1" applyFont="1" applyFill="1" applyBorder="1" applyAlignment="1">
      <alignment vertical="center"/>
    </xf>
    <xf numFmtId="9" fontId="2" fillId="0" borderId="5" xfId="0" applyNumberFormat="1" applyFont="1" applyFill="1" applyBorder="1" applyAlignment="1">
      <alignment vertical="center"/>
    </xf>
    <xf numFmtId="9" fontId="2" fillId="0" borderId="16" xfId="0" applyNumberFormat="1" applyFont="1" applyFill="1" applyBorder="1" applyAlignment="1">
      <alignment vertical="center"/>
    </xf>
    <xf numFmtId="9" fontId="21" fillId="0" borderId="0" xfId="0" applyNumberFormat="1" applyFont="1" applyFill="1" applyAlignment="1">
      <alignment vertical="center"/>
    </xf>
    <xf numFmtId="0" fontId="0" fillId="5" borderId="1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4" fillId="0" borderId="10" xfId="0" applyFont="1" applyFill="1" applyBorder="1" applyAlignment="1">
      <alignment wrapText="1"/>
    </xf>
    <xf numFmtId="1" fontId="2" fillId="0" borderId="0" xfId="0" applyNumberFormat="1" applyFont="1" applyFill="1" applyBorder="1" applyAlignment="1">
      <alignment horizontal="center" vertical="top"/>
    </xf>
    <xf numFmtId="9" fontId="2" fillId="0" borderId="0" xfId="1" applyFont="1" applyBorder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0" fontId="3" fillId="5" borderId="6" xfId="0" applyFont="1" applyFill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0" fontId="4" fillId="5" borderId="17" xfId="0" applyFont="1" applyFill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0" fontId="4" fillId="5" borderId="8" xfId="0" applyFont="1" applyFill="1" applyBorder="1" applyAlignment="1">
      <alignment horizontal="left" vertical="top"/>
    </xf>
    <xf numFmtId="0" fontId="4" fillId="5" borderId="17" xfId="0" applyFont="1" applyFill="1" applyBorder="1" applyAlignment="1">
      <alignment horizontal="left" vertical="top"/>
    </xf>
    <xf numFmtId="0" fontId="4" fillId="5" borderId="9" xfId="0" applyFont="1" applyFill="1" applyBorder="1" applyAlignment="1">
      <alignment horizontal="left" vertical="top"/>
    </xf>
    <xf numFmtId="9" fontId="2" fillId="0" borderId="10" xfId="1" applyNumberFormat="1" applyFont="1" applyBorder="1" applyAlignment="1">
      <alignment vertical="center"/>
    </xf>
    <xf numFmtId="9" fontId="25" fillId="0" borderId="0" xfId="0" applyNumberFormat="1" applyFont="1" applyAlignment="1">
      <alignment vertical="center"/>
    </xf>
    <xf numFmtId="0" fontId="12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0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left" vertical="top"/>
    </xf>
    <xf numFmtId="10" fontId="10" fillId="0" borderId="4" xfId="1" applyNumberFormat="1" applyFont="1" applyFill="1" applyBorder="1" applyAlignment="1">
      <alignment vertical="center"/>
    </xf>
    <xf numFmtId="1" fontId="10" fillId="0" borderId="4" xfId="0" applyNumberFormat="1" applyFont="1" applyFill="1" applyBorder="1" applyAlignment="1">
      <alignment vertical="center"/>
    </xf>
    <xf numFmtId="165" fontId="10" fillId="0" borderId="0" xfId="1" applyNumberFormat="1" applyFont="1" applyFill="1" applyBorder="1" applyAlignment="1">
      <alignment vertical="center"/>
    </xf>
    <xf numFmtId="10" fontId="2" fillId="0" borderId="0" xfId="1" applyNumberFormat="1" applyFont="1" applyFill="1" applyBorder="1" applyAlignment="1">
      <alignment vertical="center"/>
    </xf>
    <xf numFmtId="1" fontId="26" fillId="0" borderId="10" xfId="0" applyNumberFormat="1" applyFont="1" applyBorder="1" applyAlignment="1">
      <alignment vertical="center"/>
    </xf>
    <xf numFmtId="3" fontId="26" fillId="0" borderId="5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3" fontId="3" fillId="5" borderId="10" xfId="0" applyNumberFormat="1" applyFont="1" applyFill="1" applyBorder="1" applyAlignment="1">
      <alignment vertical="top"/>
    </xf>
    <xf numFmtId="3" fontId="3" fillId="0" borderId="5" xfId="0" applyNumberFormat="1" applyFont="1" applyBorder="1" applyAlignment="1">
      <alignment vertical="top"/>
    </xf>
    <xf numFmtId="3" fontId="3" fillId="0" borderId="15" xfId="0" applyNumberFormat="1" applyFont="1" applyBorder="1" applyAlignment="1">
      <alignment vertical="top"/>
    </xf>
    <xf numFmtId="3" fontId="3" fillId="3" borderId="7" xfId="0" applyNumberFormat="1" applyFont="1" applyFill="1" applyBorder="1" applyAlignment="1">
      <alignment vertical="top"/>
    </xf>
    <xf numFmtId="3" fontId="3" fillId="3" borderId="5" xfId="0" applyNumberFormat="1" applyFont="1" applyFill="1" applyBorder="1" applyAlignment="1">
      <alignment vertical="top"/>
    </xf>
    <xf numFmtId="3" fontId="3" fillId="0" borderId="16" xfId="0" applyNumberFormat="1" applyFont="1" applyBorder="1" applyAlignment="1">
      <alignment vertical="top"/>
    </xf>
    <xf numFmtId="3" fontId="3" fillId="0" borderId="13" xfId="0" applyNumberFormat="1" applyFont="1" applyBorder="1" applyAlignment="1">
      <alignment vertical="top"/>
    </xf>
    <xf numFmtId="3" fontId="3" fillId="3" borderId="16" xfId="0" applyNumberFormat="1" applyFont="1" applyFill="1" applyBorder="1" applyAlignment="1">
      <alignment vertical="top"/>
    </xf>
    <xf numFmtId="3" fontId="2" fillId="0" borderId="5" xfId="0" applyNumberFormat="1" applyFont="1" applyFill="1" applyBorder="1" applyAlignment="1">
      <alignment vertical="center"/>
    </xf>
    <xf numFmtId="3" fontId="2" fillId="0" borderId="16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3" fontId="3" fillId="3" borderId="5" xfId="0" applyNumberFormat="1" applyFont="1" applyFill="1" applyBorder="1" applyAlignment="1">
      <alignment vertical="center"/>
    </xf>
    <xf numFmtId="3" fontId="3" fillId="3" borderId="16" xfId="0" applyNumberFormat="1" applyFont="1" applyFill="1" applyBorder="1" applyAlignment="1">
      <alignment vertical="center"/>
    </xf>
    <xf numFmtId="3" fontId="3" fillId="0" borderId="16" xfId="0" applyNumberFormat="1" applyFont="1" applyFill="1" applyBorder="1" applyAlignment="1">
      <alignment vertical="center"/>
    </xf>
    <xf numFmtId="3" fontId="26" fillId="0" borderId="7" xfId="0" applyNumberFormat="1" applyFont="1" applyBorder="1" applyAlignment="1">
      <alignment vertical="center"/>
    </xf>
    <xf numFmtId="3" fontId="26" fillId="0" borderId="10" xfId="0" applyNumberFormat="1" applyFont="1" applyBorder="1" applyAlignment="1">
      <alignment vertical="center"/>
    </xf>
    <xf numFmtId="3" fontId="3" fillId="3" borderId="7" xfId="0" applyNumberFormat="1" applyFont="1" applyFill="1" applyBorder="1" applyAlignment="1">
      <alignment vertical="center"/>
    </xf>
    <xf numFmtId="3" fontId="18" fillId="3" borderId="7" xfId="0" applyNumberFormat="1" applyFont="1" applyFill="1" applyBorder="1" applyAlignment="1">
      <alignment vertical="center"/>
    </xf>
    <xf numFmtId="3" fontId="16" fillId="3" borderId="5" xfId="0" applyNumberFormat="1" applyFont="1" applyFill="1" applyBorder="1" applyAlignment="1">
      <alignment vertical="center"/>
    </xf>
    <xf numFmtId="3" fontId="30" fillId="0" borderId="10" xfId="0" applyNumberFormat="1" applyFont="1" applyBorder="1" applyAlignment="1">
      <alignment horizontal="center" vertical="center"/>
    </xf>
    <xf numFmtId="3" fontId="26" fillId="0" borderId="8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0" fontId="4" fillId="5" borderId="17" xfId="0" applyFont="1" applyFill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10" fontId="2" fillId="3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3" fillId="4" borderId="7" xfId="0" applyFont="1" applyFill="1" applyBorder="1" applyAlignment="1">
      <alignment horizontal="left" vertical="center" indent="1"/>
    </xf>
    <xf numFmtId="1" fontId="26" fillId="0" borderId="7" xfId="0" applyNumberFormat="1" applyFont="1" applyBorder="1" applyAlignment="1">
      <alignment vertical="center"/>
    </xf>
    <xf numFmtId="0" fontId="3" fillId="4" borderId="16" xfId="0" applyFont="1" applyFill="1" applyBorder="1" applyAlignment="1">
      <alignment horizontal="left" vertical="center" indent="1"/>
    </xf>
    <xf numFmtId="1" fontId="2" fillId="0" borderId="16" xfId="0" applyNumberFormat="1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right" vertical="center"/>
    </xf>
    <xf numFmtId="0" fontId="3" fillId="5" borderId="6" xfId="0" applyFont="1" applyFill="1" applyBorder="1" applyAlignment="1">
      <alignment vertical="center"/>
    </xf>
    <xf numFmtId="9" fontId="3" fillId="0" borderId="7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vertical="center"/>
    </xf>
    <xf numFmtId="9" fontId="3" fillId="0" borderId="16" xfId="0" applyNumberFormat="1" applyFont="1" applyBorder="1" applyAlignment="1">
      <alignment vertical="center"/>
    </xf>
    <xf numFmtId="10" fontId="2" fillId="0" borderId="0" xfId="0" applyNumberFormat="1" applyFont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2" fillId="4" borderId="10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4" borderId="10" xfId="0" applyNumberFormat="1" applyFont="1" applyFill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3" fillId="0" borderId="5" xfId="0" applyNumberFormat="1" applyFont="1" applyFill="1" applyBorder="1" applyAlignment="1">
      <alignment vertical="top"/>
    </xf>
    <xf numFmtId="3" fontId="3" fillId="0" borderId="16" xfId="0" applyNumberFormat="1" applyFont="1" applyFill="1" applyBorder="1" applyAlignment="1">
      <alignment vertical="top"/>
    </xf>
    <xf numFmtId="3" fontId="4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vertical="top"/>
    </xf>
    <xf numFmtId="0" fontId="3" fillId="0" borderId="10" xfId="0" applyFont="1" applyFill="1" applyBorder="1" applyAlignment="1">
      <alignment vertical="center"/>
    </xf>
    <xf numFmtId="1" fontId="3" fillId="0" borderId="10" xfId="0" applyNumberFormat="1" applyFont="1" applyFill="1" applyBorder="1" applyAlignment="1">
      <alignment vertical="center"/>
    </xf>
    <xf numFmtId="9" fontId="2" fillId="0" borderId="10" xfId="0" applyNumberFormat="1" applyFont="1" applyFill="1" applyBorder="1" applyAlignment="1">
      <alignment vertical="center"/>
    </xf>
    <xf numFmtId="0" fontId="3" fillId="5" borderId="10" xfId="0" applyFont="1" applyFill="1" applyBorder="1" applyAlignment="1">
      <alignment vertical="center"/>
    </xf>
    <xf numFmtId="0" fontId="3" fillId="5" borderId="18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9" fontId="2" fillId="0" borderId="19" xfId="0" applyNumberFormat="1" applyFont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9" fontId="0" fillId="0" borderId="10" xfId="0" applyNumberFormat="1" applyFont="1" applyFill="1" applyBorder="1" applyAlignment="1">
      <alignment vertical="center"/>
    </xf>
    <xf numFmtId="0" fontId="3" fillId="5" borderId="21" xfId="0" applyFont="1" applyFill="1" applyBorder="1" applyAlignment="1">
      <alignment vertical="center"/>
    </xf>
    <xf numFmtId="0" fontId="3" fillId="5" borderId="22" xfId="0" applyFont="1" applyFill="1" applyBorder="1" applyAlignment="1">
      <alignment vertical="center"/>
    </xf>
    <xf numFmtId="0" fontId="2" fillId="5" borderId="22" xfId="0" applyFont="1" applyFill="1" applyBorder="1" applyAlignment="1">
      <alignment vertical="center"/>
    </xf>
    <xf numFmtId="9" fontId="2" fillId="0" borderId="23" xfId="0" applyNumberFormat="1" applyFont="1" applyBorder="1" applyAlignment="1">
      <alignment vertical="center"/>
    </xf>
    <xf numFmtId="9" fontId="2" fillId="3" borderId="7" xfId="0" applyNumberFormat="1" applyFont="1" applyFill="1" applyBorder="1" applyAlignment="1">
      <alignment vertical="center"/>
    </xf>
    <xf numFmtId="9" fontId="2" fillId="3" borderId="16" xfId="0" applyNumberFormat="1" applyFont="1" applyFill="1" applyBorder="1" applyAlignment="1">
      <alignment vertical="center"/>
    </xf>
    <xf numFmtId="0" fontId="4" fillId="5" borderId="6" xfId="0" quotePrefix="1" applyFont="1" applyFill="1" applyBorder="1" applyAlignment="1">
      <alignment horizontal="left" vertical="center"/>
    </xf>
    <xf numFmtId="0" fontId="0" fillId="8" borderId="0" xfId="0" applyFont="1" applyFill="1" applyAlignment="1">
      <alignment vertical="center"/>
    </xf>
    <xf numFmtId="0" fontId="3" fillId="0" borderId="1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/>
    </xf>
    <xf numFmtId="3" fontId="26" fillId="0" borderId="15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/>
    </xf>
    <xf numFmtId="3" fontId="29" fillId="0" borderId="0" xfId="0" applyNumberFormat="1" applyFont="1" applyFill="1" applyBorder="1" applyAlignment="1">
      <alignment vertical="center"/>
    </xf>
    <xf numFmtId="0" fontId="4" fillId="0" borderId="17" xfId="0" applyFont="1" applyFill="1" applyBorder="1" applyAlignment="1">
      <alignment horizontal="left" vertical="top"/>
    </xf>
    <xf numFmtId="0" fontId="0" fillId="0" borderId="2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10" fontId="26" fillId="0" borderId="16" xfId="0" applyNumberFormat="1" applyFont="1" applyBorder="1" applyAlignment="1">
      <alignment vertical="center"/>
    </xf>
    <xf numFmtId="3" fontId="26" fillId="0" borderId="16" xfId="0" applyNumberFormat="1" applyFont="1" applyBorder="1" applyAlignment="1">
      <alignment vertical="center"/>
    </xf>
    <xf numFmtId="9" fontId="26" fillId="0" borderId="10" xfId="0" applyNumberFormat="1" applyFont="1" applyBorder="1" applyAlignment="1">
      <alignment vertical="center"/>
    </xf>
    <xf numFmtId="0" fontId="26" fillId="0" borderId="10" xfId="0" applyFont="1" applyBorder="1" applyAlignment="1">
      <alignment vertical="center"/>
    </xf>
    <xf numFmtId="1" fontId="26" fillId="0" borderId="0" xfId="0" applyNumberFormat="1" applyFont="1" applyBorder="1" applyAlignment="1">
      <alignment vertical="center"/>
    </xf>
    <xf numFmtId="9" fontId="26" fillId="0" borderId="0" xfId="0" applyNumberFormat="1" applyFont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" fontId="26" fillId="4" borderId="10" xfId="0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9" fontId="2" fillId="0" borderId="16" xfId="0" applyNumberFormat="1" applyFont="1" applyBorder="1" applyAlignment="1">
      <alignment vertical="center"/>
    </xf>
    <xf numFmtId="1" fontId="2" fillId="0" borderId="5" xfId="0" applyNumberFormat="1" applyFont="1" applyBorder="1" applyAlignment="1">
      <alignment vertical="center"/>
    </xf>
    <xf numFmtId="1" fontId="26" fillId="0" borderId="5" xfId="0" applyNumberFormat="1" applyFont="1" applyBorder="1" applyAlignment="1">
      <alignment vertical="center"/>
    </xf>
    <xf numFmtId="10" fontId="26" fillId="0" borderId="5" xfId="0" applyNumberFormat="1" applyFont="1" applyBorder="1" applyAlignment="1">
      <alignment vertical="center"/>
    </xf>
    <xf numFmtId="9" fontId="17" fillId="0" borderId="15" xfId="0" applyNumberFormat="1" applyFont="1" applyBorder="1" applyAlignment="1">
      <alignment vertical="center"/>
    </xf>
    <xf numFmtId="9" fontId="2" fillId="0" borderId="3" xfId="0" applyNumberFormat="1" applyFont="1" applyFill="1" applyBorder="1" applyAlignment="1">
      <alignment vertical="center"/>
    </xf>
    <xf numFmtId="9" fontId="2" fillId="0" borderId="15" xfId="0" applyNumberFormat="1" applyFont="1" applyFill="1" applyBorder="1" applyAlignment="1">
      <alignment vertical="center"/>
    </xf>
    <xf numFmtId="9" fontId="2" fillId="0" borderId="13" xfId="0" applyNumberFormat="1" applyFont="1" applyFill="1" applyBorder="1" applyAlignment="1">
      <alignment vertical="center"/>
    </xf>
    <xf numFmtId="9" fontId="2" fillId="0" borderId="7" xfId="0" applyNumberFormat="1" applyFont="1" applyBorder="1" applyAlignment="1">
      <alignment vertical="center"/>
    </xf>
    <xf numFmtId="165" fontId="2" fillId="0" borderId="16" xfId="0" applyNumberFormat="1" applyFont="1" applyFill="1" applyBorder="1" applyAlignment="1">
      <alignment vertical="center"/>
    </xf>
    <xf numFmtId="3" fontId="26" fillId="5" borderId="1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49" fontId="15" fillId="5" borderId="8" xfId="0" applyNumberFormat="1" applyFont="1" applyFill="1" applyBorder="1" applyAlignment="1">
      <alignment horizontal="left" vertical="center" wrapText="1"/>
    </xf>
    <xf numFmtId="49" fontId="15" fillId="5" borderId="17" xfId="0" applyNumberFormat="1" applyFont="1" applyFill="1" applyBorder="1" applyAlignment="1">
      <alignment horizontal="left" vertical="center" wrapText="1"/>
    </xf>
    <xf numFmtId="49" fontId="15" fillId="5" borderId="9" xfId="0" applyNumberFormat="1" applyFont="1" applyFill="1" applyBorder="1" applyAlignment="1">
      <alignment horizontal="left" vertical="center" wrapText="1"/>
    </xf>
    <xf numFmtId="49" fontId="15" fillId="5" borderId="14" xfId="0" applyNumberFormat="1" applyFont="1" applyFill="1" applyBorder="1" applyAlignment="1">
      <alignment horizontal="left" vertical="center" wrapText="1"/>
    </xf>
    <xf numFmtId="49" fontId="15" fillId="5" borderId="4" xfId="0" applyNumberFormat="1" applyFont="1" applyFill="1" applyBorder="1" applyAlignment="1">
      <alignment horizontal="left" vertical="center" wrapText="1"/>
    </xf>
    <xf numFmtId="49" fontId="15" fillId="5" borderId="13" xfId="0" applyNumberFormat="1" applyFont="1" applyFill="1" applyBorder="1" applyAlignment="1">
      <alignment horizontal="left" vertical="center" wrapText="1"/>
    </xf>
    <xf numFmtId="49" fontId="15" fillId="5" borderId="6" xfId="0" applyNumberFormat="1" applyFont="1" applyFill="1" applyBorder="1" applyAlignment="1">
      <alignment horizontal="left" vertical="center" wrapText="1"/>
    </xf>
    <xf numFmtId="49" fontId="15" fillId="5" borderId="0" xfId="0" applyNumberFormat="1" applyFont="1" applyFill="1" applyBorder="1" applyAlignment="1">
      <alignment horizontal="left" vertical="center" wrapText="1"/>
    </xf>
    <xf numFmtId="49" fontId="15" fillId="5" borderId="15" xfId="0" applyNumberFormat="1" applyFont="1" applyFill="1" applyBorder="1" applyAlignment="1">
      <alignment horizontal="left" vertical="center" wrapText="1"/>
    </xf>
    <xf numFmtId="0" fontId="19" fillId="5" borderId="8" xfId="0" applyFont="1" applyFill="1" applyBorder="1" applyAlignment="1">
      <alignment vertical="center"/>
    </xf>
    <xf numFmtId="0" fontId="19" fillId="5" borderId="17" xfId="0" applyFont="1" applyFill="1" applyBorder="1" applyAlignment="1">
      <alignment vertical="center"/>
    </xf>
    <xf numFmtId="0" fontId="19" fillId="5" borderId="9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8" fillId="5" borderId="1" xfId="0" applyFont="1" applyFill="1" applyBorder="1" applyAlignment="1">
      <alignment horizontal="left" vertical="center" wrapText="1"/>
    </xf>
    <xf numFmtId="0" fontId="28" fillId="5" borderId="2" xfId="0" applyFont="1" applyFill="1" applyBorder="1" applyAlignment="1">
      <alignment horizontal="left" vertical="center" wrapText="1"/>
    </xf>
    <xf numFmtId="0" fontId="28" fillId="5" borderId="3" xfId="0" applyFont="1" applyFill="1" applyBorder="1" applyAlignment="1">
      <alignment horizontal="left" vertical="center" wrapText="1"/>
    </xf>
    <xf numFmtId="0" fontId="23" fillId="5" borderId="14" xfId="0" applyFont="1" applyFill="1" applyBorder="1" applyAlignment="1">
      <alignment horizontal="left" vertical="center" wrapText="1"/>
    </xf>
    <xf numFmtId="0" fontId="23" fillId="5" borderId="4" xfId="0" applyFont="1" applyFill="1" applyBorder="1" applyAlignment="1">
      <alignment horizontal="left" vertical="center" wrapText="1"/>
    </xf>
    <xf numFmtId="0" fontId="23" fillId="5" borderId="13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center" vertical="center" textRotation="90" wrapText="1"/>
    </xf>
    <xf numFmtId="0" fontId="2" fillId="5" borderId="5" xfId="0" applyFont="1" applyFill="1" applyBorder="1" applyAlignment="1">
      <alignment horizontal="center" vertical="center" textRotation="90" wrapText="1"/>
    </xf>
    <xf numFmtId="0" fontId="2" fillId="5" borderId="16" xfId="0" applyFont="1" applyFill="1" applyBorder="1" applyAlignment="1">
      <alignment horizontal="center" vertical="center" textRotation="90" wrapText="1"/>
    </xf>
    <xf numFmtId="0" fontId="4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7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left" vertical="top" wrapText="1"/>
    </xf>
    <xf numFmtId="0" fontId="23" fillId="5" borderId="2" xfId="0" applyFont="1" applyFill="1" applyBorder="1" applyAlignment="1">
      <alignment horizontal="left" vertical="top" wrapText="1"/>
    </xf>
    <xf numFmtId="0" fontId="23" fillId="5" borderId="3" xfId="0" applyFont="1" applyFill="1" applyBorder="1" applyAlignment="1">
      <alignment horizontal="left" vertical="top" wrapText="1"/>
    </xf>
    <xf numFmtId="0" fontId="23" fillId="5" borderId="6" xfId="0" applyFont="1" applyFill="1" applyBorder="1" applyAlignment="1">
      <alignment horizontal="left" vertical="top" wrapText="1"/>
    </xf>
    <xf numFmtId="0" fontId="23" fillId="5" borderId="0" xfId="0" applyFont="1" applyFill="1" applyBorder="1" applyAlignment="1">
      <alignment horizontal="left" vertical="top" wrapText="1"/>
    </xf>
    <xf numFmtId="0" fontId="23" fillId="5" borderId="15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0" fillId="5" borderId="0" xfId="0" applyFont="1" applyFill="1" applyBorder="1" applyAlignment="1">
      <alignment horizontal="left" vertical="center"/>
    </xf>
    <xf numFmtId="0" fontId="3" fillId="5" borderId="14" xfId="0" applyFont="1" applyFill="1" applyBorder="1" applyAlignment="1">
      <alignment horizontal="left" vertical="center"/>
    </xf>
    <xf numFmtId="0" fontId="0" fillId="5" borderId="4" xfId="0" applyFont="1" applyFill="1" applyBorder="1" applyAlignment="1">
      <alignment horizontal="left" vertical="center"/>
    </xf>
    <xf numFmtId="9" fontId="10" fillId="2" borderId="4" xfId="0" applyNumberFormat="1" applyFont="1" applyFill="1" applyBorder="1" applyAlignment="1">
      <alignment horizontal="center" vertical="center"/>
    </xf>
    <xf numFmtId="10" fontId="10" fillId="2" borderId="4" xfId="0" applyNumberFormat="1" applyFont="1" applyFill="1" applyBorder="1" applyAlignment="1">
      <alignment horizontal="center" vertical="center"/>
    </xf>
    <xf numFmtId="10" fontId="10" fillId="0" borderId="0" xfId="0" applyNumberFormat="1" applyFont="1" applyFill="1" applyBorder="1" applyAlignment="1">
      <alignment horizontal="right" vertical="center"/>
    </xf>
    <xf numFmtId="166" fontId="10" fillId="2" borderId="4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10" fillId="2" borderId="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0" fontId="7" fillId="0" borderId="12" xfId="0" applyFont="1" applyFill="1" applyBorder="1" applyAlignment="1">
      <alignment horizontal="right" vertical="center" wrapText="1"/>
    </xf>
    <xf numFmtId="0" fontId="8" fillId="2" borderId="11" xfId="0" applyFont="1" applyFill="1" applyBorder="1" applyAlignment="1">
      <alignment horizontal="left" vertical="center" wrapText="1" indent="1"/>
    </xf>
    <xf numFmtId="0" fontId="8" fillId="2" borderId="0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right" vertical="center" indent="1"/>
    </xf>
    <xf numFmtId="0" fontId="9" fillId="0" borderId="12" xfId="0" applyFont="1" applyFill="1" applyBorder="1" applyAlignment="1">
      <alignment horizontal="right" vertical="center" indent="1"/>
    </xf>
    <xf numFmtId="0" fontId="8" fillId="2" borderId="11" xfId="0" applyFont="1" applyFill="1" applyBorder="1" applyAlignment="1">
      <alignment horizontal="right" vertical="center" indent="1"/>
    </xf>
    <xf numFmtId="0" fontId="8" fillId="2" borderId="0" xfId="0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vertical="center"/>
    </xf>
    <xf numFmtId="10" fontId="10" fillId="2" borderId="4" xfId="0" applyNumberFormat="1" applyFont="1" applyFill="1" applyBorder="1" applyAlignment="1">
      <alignment vertical="center"/>
    </xf>
    <xf numFmtId="164" fontId="10" fillId="2" borderId="14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13" xfId="0" applyNumberFormat="1" applyFont="1" applyFill="1" applyBorder="1" applyAlignment="1">
      <alignment horizontal="center" vertical="center"/>
    </xf>
    <xf numFmtId="165" fontId="10" fillId="2" borderId="4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vertical="center" wrapText="1"/>
    </xf>
    <xf numFmtId="0" fontId="3" fillId="5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17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vertical="center"/>
    </xf>
    <xf numFmtId="0" fontId="3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15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2" fillId="0" borderId="15" xfId="0" applyNumberFormat="1" applyFont="1" applyFill="1" applyBorder="1" applyAlignment="1">
      <alignment horizontal="right" vertical="center"/>
    </xf>
    <xf numFmtId="0" fontId="27" fillId="5" borderId="8" xfId="0" applyFont="1" applyFill="1" applyBorder="1" applyAlignment="1">
      <alignment horizontal="left" vertical="center" wrapText="1"/>
    </xf>
    <xf numFmtId="0" fontId="27" fillId="5" borderId="17" xfId="0" applyFont="1" applyFill="1" applyBorder="1" applyAlignment="1">
      <alignment horizontal="left" vertical="center" wrapText="1"/>
    </xf>
    <xf numFmtId="0" fontId="27" fillId="5" borderId="9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/>
    </xf>
    <xf numFmtId="0" fontId="2" fillId="5" borderId="7" xfId="0" applyFont="1" applyFill="1" applyBorder="1" applyAlignment="1">
      <alignment horizontal="center" vertical="center" textRotation="43"/>
    </xf>
    <xf numFmtId="0" fontId="2" fillId="5" borderId="5" xfId="0" applyFont="1" applyFill="1" applyBorder="1" applyAlignment="1">
      <alignment horizontal="center" vertical="center" textRotation="43"/>
    </xf>
    <xf numFmtId="0" fontId="3" fillId="5" borderId="1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0" fontId="4" fillId="5" borderId="17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textRotation="50"/>
    </xf>
    <xf numFmtId="0" fontId="2" fillId="5" borderId="3" xfId="0" applyFont="1" applyFill="1" applyBorder="1" applyAlignment="1">
      <alignment horizontal="center" vertical="center" textRotation="50"/>
    </xf>
    <xf numFmtId="0" fontId="2" fillId="5" borderId="14" xfId="0" applyFont="1" applyFill="1" applyBorder="1" applyAlignment="1">
      <alignment horizontal="center" vertical="center" textRotation="50"/>
    </xf>
    <xf numFmtId="0" fontId="2" fillId="5" borderId="13" xfId="0" applyFont="1" applyFill="1" applyBorder="1" applyAlignment="1">
      <alignment horizontal="center" vertical="center" textRotation="50"/>
    </xf>
    <xf numFmtId="0" fontId="4" fillId="5" borderId="7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14" xfId="0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center" vertical="center" textRotation="90" wrapText="1"/>
    </xf>
    <xf numFmtId="0" fontId="26" fillId="5" borderId="16" xfId="0" applyFont="1" applyFill="1" applyBorder="1" applyAlignment="1">
      <alignment horizontal="center" vertical="center" textRotation="90" wrapText="1"/>
    </xf>
    <xf numFmtId="0" fontId="26" fillId="5" borderId="3" xfId="0" applyFont="1" applyFill="1" applyBorder="1" applyAlignment="1">
      <alignment horizontal="center" vertical="center" textRotation="90" wrapText="1"/>
    </xf>
    <xf numFmtId="0" fontId="26" fillId="5" borderId="13" xfId="0" applyFont="1" applyFill="1" applyBorder="1" applyAlignment="1">
      <alignment horizontal="center" vertical="center" textRotation="90" wrapText="1"/>
    </xf>
    <xf numFmtId="0" fontId="26" fillId="5" borderId="7" xfId="0" applyFont="1" applyFill="1" applyBorder="1" applyAlignment="1">
      <alignment horizontal="center" vertical="center" textRotation="90"/>
    </xf>
    <xf numFmtId="0" fontId="26" fillId="5" borderId="5" xfId="0" applyFont="1" applyFill="1" applyBorder="1" applyAlignment="1">
      <alignment horizontal="center" vertical="center" textRotation="90"/>
    </xf>
    <xf numFmtId="0" fontId="26" fillId="5" borderId="20" xfId="0" applyFont="1" applyFill="1" applyBorder="1" applyAlignment="1">
      <alignment horizontal="center" vertical="center" textRotation="90" wrapText="1"/>
    </xf>
    <xf numFmtId="0" fontId="26" fillId="5" borderId="15" xfId="0" applyFont="1" applyFill="1" applyBorder="1" applyAlignment="1">
      <alignment horizontal="center" vertical="center" textRotation="90" wrapText="1"/>
    </xf>
    <xf numFmtId="0" fontId="24" fillId="0" borderId="1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24" fillId="0" borderId="3" xfId="0" applyFont="1" applyFill="1" applyBorder="1" applyAlignment="1">
      <alignment horizontal="left" wrapText="1"/>
    </xf>
    <xf numFmtId="0" fontId="31" fillId="5" borderId="8" xfId="0" applyFont="1" applyFill="1" applyBorder="1" applyAlignment="1">
      <alignment vertical="top" wrapText="1"/>
    </xf>
    <xf numFmtId="0" fontId="31" fillId="5" borderId="17" xfId="0" applyFont="1" applyFill="1" applyBorder="1" applyAlignment="1">
      <alignment vertical="top" wrapText="1"/>
    </xf>
    <xf numFmtId="0" fontId="31" fillId="5" borderId="9" xfId="0" applyFont="1" applyFill="1" applyBorder="1" applyAlignment="1">
      <alignment vertical="top" wrapText="1"/>
    </xf>
    <xf numFmtId="0" fontId="23" fillId="5" borderId="14" xfId="0" applyFont="1" applyFill="1" applyBorder="1" applyAlignment="1">
      <alignment horizontal="left" vertical="top" wrapText="1"/>
    </xf>
    <xf numFmtId="0" fontId="23" fillId="5" borderId="4" xfId="0" applyFont="1" applyFill="1" applyBorder="1" applyAlignment="1">
      <alignment horizontal="left" vertical="top" wrapText="1"/>
    </xf>
    <xf numFmtId="0" fontId="23" fillId="5" borderId="13" xfId="0" applyFont="1" applyFill="1" applyBorder="1" applyAlignment="1">
      <alignment horizontal="left" vertical="top" wrapText="1"/>
    </xf>
    <xf numFmtId="0" fontId="31" fillId="5" borderId="8" xfId="0" applyFont="1" applyFill="1" applyBorder="1" applyAlignment="1">
      <alignment vertical="center" wrapText="1"/>
    </xf>
    <xf numFmtId="0" fontId="31" fillId="5" borderId="17" xfId="0" applyFont="1" applyFill="1" applyBorder="1" applyAlignment="1">
      <alignment vertical="center" wrapText="1"/>
    </xf>
    <xf numFmtId="0" fontId="31" fillId="5" borderId="9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horizontal="left" vertical="top"/>
    </xf>
    <xf numFmtId="0" fontId="4" fillId="5" borderId="17" xfId="0" applyFont="1" applyFill="1" applyBorder="1" applyAlignment="1">
      <alignment horizontal="left" vertical="top"/>
    </xf>
    <xf numFmtId="0" fontId="4" fillId="5" borderId="9" xfId="0" applyFont="1" applyFill="1" applyBorder="1" applyAlignment="1">
      <alignment horizontal="left" vertical="top"/>
    </xf>
    <xf numFmtId="0" fontId="4" fillId="5" borderId="8" xfId="0" applyFont="1" applyFill="1" applyBorder="1" applyAlignment="1">
      <alignment vertical="center"/>
    </xf>
    <xf numFmtId="0" fontId="4" fillId="5" borderId="17" xfId="0" applyFont="1" applyFill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1" fillId="5" borderId="8" xfId="0" applyFont="1" applyFill="1" applyBorder="1" applyAlignment="1">
      <alignment horizontal="left" vertical="top" wrapText="1"/>
    </xf>
    <xf numFmtId="0" fontId="31" fillId="5" borderId="17" xfId="0" applyFont="1" applyFill="1" applyBorder="1" applyAlignment="1">
      <alignment horizontal="left" vertical="top" wrapText="1"/>
    </xf>
    <xf numFmtId="0" fontId="31" fillId="5" borderId="9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0" fontId="3" fillId="0" borderId="10" xfId="0" applyNumberFormat="1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24" fillId="0" borderId="6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5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5" fillId="4" borderId="17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4" fillId="5" borderId="5" xfId="0" applyFont="1" applyFill="1" applyBorder="1" applyAlignment="1">
      <alignment horizontal="center" vertical="center"/>
    </xf>
    <xf numFmtId="0" fontId="5" fillId="6" borderId="8" xfId="0" applyFont="1" applyFill="1" applyBorder="1"/>
    <xf numFmtId="0" fontId="5" fillId="6" borderId="17" xfId="0" applyFont="1" applyFill="1" applyBorder="1"/>
    <xf numFmtId="0" fontId="5" fillId="6" borderId="9" xfId="0" applyFont="1" applyFill="1" applyBorder="1"/>
    <xf numFmtId="0" fontId="2" fillId="7" borderId="10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7E-2"/>
          <c:y val="1.78571428571428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859479103573591"/>
          <c:y val="0.21629213483146068"/>
          <c:w val="0.65588063511291861"/>
          <c:h val="0.6273305022265475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Montpellier!$B$42:$C$42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elete val="1"/>
          </c:dLbls>
          <c:cat>
            <c:strRef>
              <c:f>Montpellier!$A$43:$A$48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Montpellier!$B$43:$B$48</c:f>
              <c:numCache>
                <c:formatCode>#,##0</c:formatCode>
                <c:ptCount val="6"/>
                <c:pt idx="0">
                  <c:v>20225</c:v>
                </c:pt>
                <c:pt idx="1">
                  <c:v>37967</c:v>
                </c:pt>
                <c:pt idx="2">
                  <c:v>25166</c:v>
                </c:pt>
                <c:pt idx="3">
                  <c:v>17444</c:v>
                </c:pt>
                <c:pt idx="4">
                  <c:v>11724</c:v>
                </c:pt>
                <c:pt idx="5">
                  <c:v>6570</c:v>
                </c:pt>
              </c:numCache>
            </c:numRef>
          </c:val>
        </c:ser>
        <c:ser>
          <c:idx val="2"/>
          <c:order val="1"/>
          <c:tx>
            <c:strRef>
              <c:f>Montpellier!$D$42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invertIfNegative val="0"/>
          <c:dLbls>
            <c:delete val="1"/>
          </c:dLbls>
          <c:cat>
            <c:strRef>
              <c:f>Montpellier!$A$43:$A$48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Montpellier!$D$43:$D$48</c:f>
              <c:numCache>
                <c:formatCode>#,##0</c:formatCode>
                <c:ptCount val="6"/>
                <c:pt idx="0">
                  <c:v>18964</c:v>
                </c:pt>
                <c:pt idx="1">
                  <c:v>42656</c:v>
                </c:pt>
                <c:pt idx="2">
                  <c:v>25266</c:v>
                </c:pt>
                <c:pt idx="3">
                  <c:v>21481</c:v>
                </c:pt>
                <c:pt idx="4">
                  <c:v>14990</c:v>
                </c:pt>
                <c:pt idx="5">
                  <c:v>12625</c:v>
                </c:pt>
              </c:numCache>
            </c:numRef>
          </c:val>
        </c:ser>
        <c:ser>
          <c:idx val="1"/>
          <c:order val="2"/>
          <c:invertIfNegative val="0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Montpellier!$G$43:$G$48</c:f>
              <c:numCache>
                <c:formatCode>0.00%</c:formatCode>
                <c:ptCount val="6"/>
                <c:pt idx="0">
                  <c:v>0.15363535859619409</c:v>
                </c:pt>
                <c:pt idx="1">
                  <c:v>0.31607194662024951</c:v>
                </c:pt>
                <c:pt idx="2">
                  <c:v>0.19771207238570163</c:v>
                </c:pt>
                <c:pt idx="3">
                  <c:v>0.15260038105991108</c:v>
                </c:pt>
                <c:pt idx="4">
                  <c:v>0.10472874963736582</c:v>
                </c:pt>
                <c:pt idx="5">
                  <c:v>7.5251491700577863E-2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50436480"/>
        <c:axId val="151657472"/>
      </c:barChart>
      <c:catAx>
        <c:axId val="150436480"/>
        <c:scaling>
          <c:orientation val="minMax"/>
        </c:scaling>
        <c:delete val="0"/>
        <c:axPos val="l"/>
        <c:majorGridlines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1657472"/>
        <c:crosses val="autoZero"/>
        <c:auto val="1"/>
        <c:lblAlgn val="ctr"/>
        <c:lblOffset val="100"/>
        <c:noMultiLvlLbl val="0"/>
      </c:catAx>
      <c:valAx>
        <c:axId val="151657472"/>
        <c:scaling>
          <c:orientation val="minMax"/>
        </c:scaling>
        <c:delete val="0"/>
        <c:axPos val="b"/>
        <c:majorGridlines/>
        <c:numFmt formatCode="#,##0" sourceLinked="1"/>
        <c:majorTickMark val="none"/>
        <c:minorTickMark val="none"/>
        <c:tickLblPos val="nextTo"/>
        <c:crossAx val="15043648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69"/>
          <c:y val="3.9583333333333325E-2"/>
          <c:w val="0.28241749461682586"/>
          <c:h val="0.1076363892013498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13" l="0.23622047244094491" r="0.23622047244094491" t="0.74803149606299213" header="0.31496062992125984" footer="0.31496062992125984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"/>
          <c:y val="2.9446407538280331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Montpellier!$E$234:$E$235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Montpellier!$K$234:$K$235</c:f>
              <c:numCache>
                <c:formatCode>#,##0</c:formatCode>
                <c:ptCount val="2"/>
                <c:pt idx="0">
                  <c:v>42109</c:v>
                </c:pt>
                <c:pt idx="1">
                  <c:v>83071</c:v>
                </c:pt>
              </c:numCache>
            </c:numRef>
          </c:val>
        </c:ser>
        <c:ser>
          <c:idx val="1"/>
          <c:order val="1"/>
          <c:tx>
            <c:strRef>
              <c:f>Montpellier!$E$236</c:f>
              <c:strCache>
                <c:ptCount val="1"/>
                <c:pt idx="0">
                  <c:v>dont logements HLM (Taux national 15%)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val>
            <c:numRef>
              <c:f>Montpellier!$L$236</c:f>
              <c:numCache>
                <c:formatCode>0%</c:formatCode>
                <c:ptCount val="1"/>
                <c:pt idx="0">
                  <c:v>0.16070458539702828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55473010026177"/>
          <c:y val="0.14827995255041518"/>
          <c:w val="0.83026305351778462"/>
          <c:h val="0.6672196224582247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Montpellier!$A$240:$A$244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Montpellier!$C$240:$C$244</c:f>
              <c:numCache>
                <c:formatCode>0%</c:formatCode>
                <c:ptCount val="5"/>
                <c:pt idx="0">
                  <c:v>0.17315190268247035</c:v>
                </c:pt>
                <c:pt idx="1">
                  <c:v>0.22237991266375545</c:v>
                </c:pt>
                <c:pt idx="2">
                  <c:v>0.25418746101060513</c:v>
                </c:pt>
                <c:pt idx="3">
                  <c:v>0.20894416718652525</c:v>
                </c:pt>
                <c:pt idx="4">
                  <c:v>0.14133655645664378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4148864"/>
        <c:axId val="154150400"/>
      </c:barChart>
      <c:catAx>
        <c:axId val="15414886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4150400"/>
        <c:crosses val="autoZero"/>
        <c:auto val="1"/>
        <c:lblAlgn val="ctr"/>
        <c:lblOffset val="100"/>
        <c:noMultiLvlLbl val="0"/>
      </c:catAx>
      <c:valAx>
        <c:axId val="154150400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4148864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</a:t>
            </a:r>
          </a:p>
          <a:p>
            <a:pPr>
              <a:defRPr sz="1200"/>
            </a:pP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725490196078433"/>
          <c:y val="0.23426212590299278"/>
          <c:w val="0.75816993464052285"/>
          <c:h val="0.59855521155830749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Montpellier!$H$286:$L$288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Montpellier!$N$286:$N$288</c:f>
              <c:numCache>
                <c:formatCode>0%</c:formatCode>
                <c:ptCount val="3"/>
                <c:pt idx="0">
                  <c:v>0.27981658530498932</c:v>
                </c:pt>
                <c:pt idx="1">
                  <c:v>0.55221704072242928</c:v>
                </c:pt>
                <c:pt idx="2">
                  <c:v>0.16802096167942979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637189239290759"/>
          <c:y val="0.1625062331126135"/>
          <c:w val="0.85533155978592657"/>
          <c:h val="0.6234372765260012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Montpellier!$A$168:$B$173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Montpellier!$C$168:$C$173</c:f>
              <c:numCache>
                <c:formatCode>#,##0</c:formatCode>
                <c:ptCount val="6"/>
                <c:pt idx="0">
                  <c:v>2334</c:v>
                </c:pt>
                <c:pt idx="1">
                  <c:v>2387</c:v>
                </c:pt>
                <c:pt idx="2">
                  <c:v>10935</c:v>
                </c:pt>
                <c:pt idx="3">
                  <c:v>9057</c:v>
                </c:pt>
                <c:pt idx="4">
                  <c:v>2009</c:v>
                </c:pt>
                <c:pt idx="5">
                  <c:v>1815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4219648"/>
        <c:axId val="154221184"/>
      </c:barChart>
      <c:catAx>
        <c:axId val="15421964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54221184"/>
        <c:crosses val="autoZero"/>
        <c:auto val="1"/>
        <c:lblAlgn val="ctr"/>
        <c:lblOffset val="100"/>
        <c:noMultiLvlLbl val="0"/>
      </c:catAx>
      <c:valAx>
        <c:axId val="15422118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54219648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Montpellier!$A$179:$A$183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Montpellier!$C$179:$C$183</c:f>
              <c:numCache>
                <c:formatCode>#,##0</c:formatCode>
                <c:ptCount val="5"/>
                <c:pt idx="0">
                  <c:v>3009</c:v>
                </c:pt>
                <c:pt idx="1">
                  <c:v>1956</c:v>
                </c:pt>
                <c:pt idx="2">
                  <c:v>7697</c:v>
                </c:pt>
                <c:pt idx="3">
                  <c:v>6078</c:v>
                </c:pt>
                <c:pt idx="4">
                  <c:v>9738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Montpellier!$A$186:$A$190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Montpellier!$D$186:$D$190</c:f>
              <c:numCache>
                <c:formatCode>#,##0</c:formatCode>
                <c:ptCount val="5"/>
                <c:pt idx="0">
                  <c:v>1944</c:v>
                </c:pt>
                <c:pt idx="1">
                  <c:v>3188</c:v>
                </c:pt>
                <c:pt idx="2">
                  <c:v>5513</c:v>
                </c:pt>
                <c:pt idx="3">
                  <c:v>12684</c:v>
                </c:pt>
                <c:pt idx="4">
                  <c:v>5036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Logement HLM </a:t>
            </a:r>
            <a:r>
              <a:rPr lang="en-US" baseline="30000"/>
              <a:t>(1)</a:t>
            </a:r>
          </a:p>
        </c:rich>
      </c:tx>
      <c:layout>
        <c:manualLayout>
          <c:xMode val="edge"/>
          <c:yMode val="edge"/>
          <c:x val="1.6315844182843483E-2"/>
          <c:y val="4.18076369486072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416916790104207"/>
          <c:y val="3.9509779019558038E-2"/>
          <c:w val="0.40563362438606065"/>
          <c:h val="0.9174794682922699"/>
        </c:manualLayout>
      </c:layout>
      <c:pieChart>
        <c:varyColors val="1"/>
        <c:ser>
          <c:idx val="0"/>
          <c:order val="0"/>
          <c:explosion val="12"/>
          <c:dPt>
            <c:idx val="0"/>
            <c:bubble3D val="0"/>
          </c:dPt>
          <c:dPt>
            <c:idx val="1"/>
            <c:bubble3D val="0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Montpellier!$L$236:$M$236</c:f>
              <c:numCache>
                <c:formatCode>0%</c:formatCode>
                <c:ptCount val="2"/>
                <c:pt idx="0">
                  <c:v>0.16070458539702828</c:v>
                </c:pt>
                <c:pt idx="1">
                  <c:v>0.83929541460297175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19050"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Montpellier!$A$216:$A$220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Montpellier!$B$216:$B$220</c:f>
              <c:numCache>
                <c:formatCode>#,##0</c:formatCode>
                <c:ptCount val="5"/>
                <c:pt idx="0">
                  <c:v>3142</c:v>
                </c:pt>
                <c:pt idx="1">
                  <c:v>3189</c:v>
                </c:pt>
                <c:pt idx="2">
                  <c:v>3577</c:v>
                </c:pt>
                <c:pt idx="3">
                  <c:v>3895</c:v>
                </c:pt>
                <c:pt idx="4">
                  <c:v>3944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776128"/>
        <c:axId val="159454336"/>
      </c:lineChart>
      <c:catAx>
        <c:axId val="15977612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159454336"/>
        <c:crosses val="autoZero"/>
        <c:auto val="1"/>
        <c:lblAlgn val="ctr"/>
        <c:lblOffset val="100"/>
        <c:noMultiLvlLbl val="0"/>
      </c:catAx>
      <c:valAx>
        <c:axId val="159454336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crossAx val="15977612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3" l="0.59055118110236227" r="0.59055118110236227" t="0.39370078740157483" header="0.31496062992125984" footer="0.31496062992125984"/>
    <c:pageSetup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1"/>
          <c:y val="4.1666666666666664E-2"/>
        </c:manualLayout>
      </c:layout>
      <c:overlay val="0"/>
    </c:title>
    <c:autoTitleDeleted val="0"/>
    <c:plotArea>
      <c:layout/>
      <c:pieChart>
        <c:varyColors val="1"/>
        <c:ser>
          <c:idx val="1"/>
          <c:order val="0"/>
          <c:tx>
            <c:strRef>
              <c:f>Montpellier!$F$315:$F$317</c:f>
              <c:strCache>
                <c:ptCount val="1"/>
                <c:pt idx="0">
                  <c:v>14 281 6 644 187</c:v>
                </c:pt>
              </c:strCache>
            </c:strRef>
          </c:tx>
          <c:explosion val="7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Montpellier!$A$315:$E$317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Montpellier!$F$315:$F$317</c:f>
              <c:numCache>
                <c:formatCode>#,##0</c:formatCode>
                <c:ptCount val="3"/>
                <c:pt idx="0">
                  <c:v>14281</c:v>
                </c:pt>
                <c:pt idx="1">
                  <c:v>6644</c:v>
                </c:pt>
                <c:pt idx="2">
                  <c:v>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6"/>
      </c:pieChart>
    </c:plotArea>
    <c:legend>
      <c:legendPos val="t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Montpellier!$D$212:$E$212</c:f>
              <c:numCache>
                <c:formatCode>0%</c:formatCode>
                <c:ptCount val="2"/>
                <c:pt idx="0">
                  <c:v>0.14348275108736669</c:v>
                </c:pt>
                <c:pt idx="1">
                  <c:v>0.85651724891263337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859479103573591"/>
          <c:y val="0.21629213483146068"/>
          <c:w val="0.65588063511291861"/>
          <c:h val="0.6273305022265475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Montpellier!$B$51:$C$51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elete val="1"/>
          </c:dLbls>
          <c:cat>
            <c:strRef>
              <c:f>Montpellier!$A$52:$A$59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Montpellier!$B$52:$B$59</c:f>
              <c:numCache>
                <c:formatCode>#,##0</c:formatCode>
                <c:ptCount val="8"/>
                <c:pt idx="0">
                  <c:v>122</c:v>
                </c:pt>
                <c:pt idx="1">
                  <c:v>4088</c:v>
                </c:pt>
                <c:pt idx="2">
                  <c:v>13495</c:v>
                </c:pt>
                <c:pt idx="3">
                  <c:v>14118</c:v>
                </c:pt>
                <c:pt idx="4">
                  <c:v>9853</c:v>
                </c:pt>
                <c:pt idx="5">
                  <c:v>16005</c:v>
                </c:pt>
                <c:pt idx="6">
                  <c:v>16435</c:v>
                </c:pt>
                <c:pt idx="7">
                  <c:v>24824</c:v>
                </c:pt>
              </c:numCache>
            </c:numRef>
          </c:val>
        </c:ser>
        <c:ser>
          <c:idx val="2"/>
          <c:order val="1"/>
          <c:tx>
            <c:strRef>
              <c:f>Montpellier!$D$51:$E$51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invertIfNegative val="0"/>
          <c:dLbls>
            <c:delete val="1"/>
          </c:dLbls>
          <c:cat>
            <c:strRef>
              <c:f>Montpellier!$A$52:$A$59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Montpellier!$D$52:$D$59</c:f>
              <c:numCache>
                <c:formatCode>#,##0</c:formatCode>
                <c:ptCount val="8"/>
                <c:pt idx="0">
                  <c:v>42</c:v>
                </c:pt>
                <c:pt idx="1">
                  <c:v>1466</c:v>
                </c:pt>
                <c:pt idx="2">
                  <c:v>10060</c:v>
                </c:pt>
                <c:pt idx="3">
                  <c:v>16912</c:v>
                </c:pt>
                <c:pt idx="4">
                  <c:v>24899</c:v>
                </c:pt>
                <c:pt idx="5">
                  <c:v>2534</c:v>
                </c:pt>
                <c:pt idx="6">
                  <c:v>23521</c:v>
                </c:pt>
                <c:pt idx="7">
                  <c:v>37473</c:v>
                </c:pt>
              </c:numCache>
            </c:numRef>
          </c:val>
        </c:ser>
        <c:ser>
          <c:idx val="1"/>
          <c:order val="2"/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Montpellier!$A$52:$A$59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Montpellier!$G$52:$G$59</c:f>
              <c:numCache>
                <c:formatCode>0.00%</c:formatCode>
                <c:ptCount val="8"/>
                <c:pt idx="0">
                  <c:v>7.5979744911905194E-4</c:v>
                </c:pt>
                <c:pt idx="1">
                  <c:v>2.5731189221995208E-2</c:v>
                </c:pt>
                <c:pt idx="2">
                  <c:v>0.10912822508536139</c:v>
                </c:pt>
                <c:pt idx="3">
                  <c:v>0.14375923686685477</c:v>
                </c:pt>
                <c:pt idx="4">
                  <c:v>0.16100293263283716</c:v>
                </c:pt>
                <c:pt idx="5">
                  <c:v>8.5889542129378674E-2</c:v>
                </c:pt>
                <c:pt idx="6">
                  <c:v>0.1851126029085417</c:v>
                </c:pt>
                <c:pt idx="7">
                  <c:v>0.28861647370591204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51693952"/>
        <c:axId val="152189952"/>
      </c:barChart>
      <c:catAx>
        <c:axId val="151693952"/>
        <c:scaling>
          <c:orientation val="minMax"/>
        </c:scaling>
        <c:delete val="0"/>
        <c:axPos val="l"/>
        <c:majorGridlines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2189952"/>
        <c:crosses val="autoZero"/>
        <c:auto val="1"/>
        <c:lblAlgn val="ctr"/>
        <c:lblOffset val="100"/>
        <c:noMultiLvlLbl val="0"/>
      </c:catAx>
      <c:valAx>
        <c:axId val="152189952"/>
        <c:scaling>
          <c:orientation val="minMax"/>
        </c:scaling>
        <c:delete val="0"/>
        <c:axPos val="b"/>
        <c:majorGridlines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169395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69"/>
          <c:y val="3.9583333333333325E-2"/>
          <c:w val="0.28241749461682586"/>
          <c:h val="0.1076363892013498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25" r="0.25" t="0.75" header="0.3" footer="0.3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48E-2"/>
        </c:manualLayout>
      </c:layout>
      <c:overlay val="0"/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1352211501379731"/>
          <c:y val="0.24381119795449926"/>
          <c:w val="0.49211887030526319"/>
          <c:h val="0.63648584517341233"/>
        </c:manualLayout>
      </c:layout>
      <c:pieChart>
        <c:varyColors val="1"/>
        <c:ser>
          <c:idx val="0"/>
          <c:order val="0"/>
          <c:explosion val="3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Montpellier!$D$149:$E$149</c:f>
              <c:numCache>
                <c:formatCode>0.00%</c:formatCode>
                <c:ptCount val="2"/>
                <c:pt idx="0" formatCode="0%">
                  <c:v>0.18549538333881352</c:v>
                </c:pt>
                <c:pt idx="1">
                  <c:v>0.81450461666118645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Montpellier!$A$250</c:f>
              <c:strCache>
                <c:ptCount val="1"/>
                <c:pt idx="0">
                  <c:v>Ancienneté d'emménagement des ménages en 2009</c:v>
                </c:pt>
              </c:strCache>
            </c:strRef>
          </c:tx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Montpellier!$A$251:$A$254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Montpellier!$C$251:$C$254</c:f>
              <c:numCache>
                <c:formatCode>0%</c:formatCode>
                <c:ptCount val="4"/>
                <c:pt idx="0">
                  <c:v>0.2394723146893879</c:v>
                </c:pt>
                <c:pt idx="1">
                  <c:v>0.26364468701692084</c:v>
                </c:pt>
                <c:pt idx="2">
                  <c:v>0.1882154129964744</c:v>
                </c:pt>
                <c:pt idx="3">
                  <c:v>0.30866758529721694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 paperSize="9" orientation="landscape" verticalDpi="1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931006660816599E-2"/>
          <c:y val="0.21677918872857652"/>
          <c:w val="0.89013755479517942"/>
          <c:h val="0.6159012637871133"/>
        </c:manualLayout>
      </c:layout>
      <c:lineChart>
        <c:grouping val="stacked"/>
        <c:varyColors val="0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Montpellier!$D$146:$D$149</c:f>
              <c:numCache>
                <c:formatCode>0%</c:formatCode>
                <c:ptCount val="4"/>
                <c:pt idx="0">
                  <c:v>0.29972817335806634</c:v>
                </c:pt>
                <c:pt idx="1">
                  <c:v>0.17057742709822574</c:v>
                </c:pt>
                <c:pt idx="2">
                  <c:v>0.11459142297610909</c:v>
                </c:pt>
                <c:pt idx="3">
                  <c:v>0.18549538333881352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1157120"/>
        <c:axId val="161159808"/>
      </c:lineChart>
      <c:catAx>
        <c:axId val="16115712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161159808"/>
        <c:crosses val="autoZero"/>
        <c:auto val="1"/>
        <c:lblAlgn val="ctr"/>
        <c:lblOffset val="100"/>
        <c:noMultiLvlLbl val="0"/>
      </c:catAx>
      <c:valAx>
        <c:axId val="161159808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61157120"/>
        <c:crosses val="autoZero"/>
        <c:crossBetween val="between"/>
        <c:majorUnit val="0.1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900"/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Montpellier!$A$113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Montpellier!$A$116:$A$122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Montpellier!$G$116:$G$122</c:f>
              <c:numCache>
                <c:formatCode>0%</c:formatCode>
                <c:ptCount val="7"/>
                <c:pt idx="0">
                  <c:v>0.17842168458788876</c:v>
                </c:pt>
                <c:pt idx="1">
                  <c:v>5.7192202142796342E-2</c:v>
                </c:pt>
                <c:pt idx="2">
                  <c:v>6.230437567841822E-2</c:v>
                </c:pt>
                <c:pt idx="3">
                  <c:v>0.14555113204346362</c:v>
                </c:pt>
                <c:pt idx="4">
                  <c:v>0.17827550587774438</c:v>
                </c:pt>
                <c:pt idx="5">
                  <c:v>0.14368879733163123</c:v>
                </c:pt>
                <c:pt idx="6">
                  <c:v>0.2345663023380575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solidFill>
        <a:schemeClr val="bg1">
          <a:lumMod val="50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2E-2"/>
          <c:y val="3.891053092047704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Montpellier!$G$76:$G$79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Montpellier!$I$76:$I$79</c:f>
              <c:numCache>
                <c:formatCode>#,##0</c:formatCode>
                <c:ptCount val="4"/>
                <c:pt idx="0">
                  <c:v>62877</c:v>
                </c:pt>
                <c:pt idx="1">
                  <c:v>17338</c:v>
                </c:pt>
                <c:pt idx="2">
                  <c:v>24990</c:v>
                </c:pt>
                <c:pt idx="3">
                  <c:v>15322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52233472"/>
        <c:axId val="152235008"/>
      </c:barChart>
      <c:catAx>
        <c:axId val="15223347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2235008"/>
        <c:crosses val="autoZero"/>
        <c:auto val="1"/>
        <c:lblAlgn val="ctr"/>
        <c:lblOffset val="100"/>
        <c:noMultiLvlLbl val="0"/>
      </c:catAx>
      <c:valAx>
        <c:axId val="15223500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2233472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1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50030284675954"/>
          <c:y val="1.6403026250071232E-2"/>
          <c:w val="0.73864258815474149"/>
          <c:h val="0.98359697374992872"/>
        </c:manualLayout>
      </c:layout>
      <c:doughnut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Montpellier!$G$70:$G$73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Montpellier!$H$70:$H$73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Montpellier!$G$70:$G$73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Montpellier!$I$70:$I$73</c:f>
              <c:numCache>
                <c:formatCode>#,##0</c:formatCode>
                <c:ptCount val="4"/>
                <c:pt idx="0">
                  <c:v>68352</c:v>
                </c:pt>
                <c:pt idx="1">
                  <c:v>116823</c:v>
                </c:pt>
                <c:pt idx="2">
                  <c:v>12514</c:v>
                </c:pt>
                <c:pt idx="3">
                  <c:v>18201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21"/>
      </c:doughnutChart>
    </c:plotArea>
    <c:plotVisOnly val="1"/>
    <c:dispBlanksAs val="gap"/>
    <c:showDLblsOverMax val="0"/>
  </c:chart>
  <c:spPr>
    <a:ln w="19050"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057409896933615"/>
          <c:y val="9.0900993224281884E-2"/>
          <c:w val="0.53542718135842782"/>
          <c:h val="0.85418412484271422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</c:dLbls>
          <c:cat>
            <c:strRef>
              <c:f>Montpellier!$A$77:$A$79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Montpellier!$B$77:$B$79</c:f>
              <c:numCache>
                <c:formatCode>#,##0</c:formatCode>
                <c:ptCount val="3"/>
                <c:pt idx="0">
                  <c:v>24348</c:v>
                </c:pt>
                <c:pt idx="1">
                  <c:v>20960</c:v>
                </c:pt>
                <c:pt idx="2">
                  <c:v>12825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 w="19050"/>
  </c:spPr>
  <c:printSettings>
    <c:headerFooter/>
    <c:pageMargins b="0.75" l="0.7" r="0.7" t="0.75" header="0.3" footer="0.3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8051998018320001"/>
          <c:y val="0.13729977116704806"/>
          <c:w val="0.65717427891794655"/>
          <c:h val="0.7608482435118950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Montpellier!$A$133:$A$140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Montpellier!$C$133:$C$140</c:f>
              <c:numCache>
                <c:formatCode>0%</c:formatCode>
                <c:ptCount val="8"/>
                <c:pt idx="0">
                  <c:v>0.69400008441668071</c:v>
                </c:pt>
                <c:pt idx="1">
                  <c:v>0.12642453148742192</c:v>
                </c:pt>
                <c:pt idx="2">
                  <c:v>2.0576565929427654E-2</c:v>
                </c:pt>
                <c:pt idx="3">
                  <c:v>1.463574202262367E-2</c:v>
                </c:pt>
                <c:pt idx="4">
                  <c:v>2.8817744386290731E-2</c:v>
                </c:pt>
                <c:pt idx="5">
                  <c:v>6.8229782204963701E-2</c:v>
                </c:pt>
                <c:pt idx="6">
                  <c:v>4.5468934661489109E-2</c:v>
                </c:pt>
                <c:pt idx="7" formatCode="0.0%">
                  <c:v>1.8466148911024818E-3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832448"/>
        <c:axId val="153830912"/>
      </c:barChart>
      <c:valAx>
        <c:axId val="153830912"/>
        <c:scaling>
          <c:orientation val="minMax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crossAx val="153832448"/>
        <c:crosses val="autoZero"/>
        <c:crossBetween val="between"/>
      </c:valAx>
      <c:catAx>
        <c:axId val="153832448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53830912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 w="28575"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4E-2"/>
          <c:y val="3.7523452157598502E-2"/>
        </c:manualLayout>
      </c:layout>
      <c:overlay val="0"/>
    </c:title>
    <c:autoTitleDeleted val="0"/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Montpellier!$A$265:$A$266</c:f>
              <c:strCache>
                <c:ptCount val="2"/>
                <c:pt idx="0">
                  <c:v>MONTPELLIER</c:v>
                </c:pt>
                <c:pt idx="1">
                  <c:v>Hors MONTPELLIER</c:v>
                </c:pt>
              </c:strCache>
            </c:strRef>
          </c:cat>
          <c:val>
            <c:numRef>
              <c:f>Montpellier!$E$265:$E$266</c:f>
              <c:numCache>
                <c:formatCode>0%</c:formatCode>
                <c:ptCount val="2"/>
                <c:pt idx="0">
                  <c:v>0.75622830250398332</c:v>
                </c:pt>
                <c:pt idx="1">
                  <c:v>0.24377169749601663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t"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088E-3"/>
          <c:y val="1.0432987064356419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Montpellier!$H$279:$H$283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Montpellier!$N$279:$N$283</c:f>
              <c:numCache>
                <c:formatCode>0%</c:formatCode>
                <c:ptCount val="5"/>
                <c:pt idx="0">
                  <c:v>3.0217315587828638E-2</c:v>
                </c:pt>
                <c:pt idx="1">
                  <c:v>0.11526486326743855</c:v>
                </c:pt>
                <c:pt idx="2">
                  <c:v>8.2894445206708398E-2</c:v>
                </c:pt>
                <c:pt idx="3">
                  <c:v>0.58380740287291422</c:v>
                </c:pt>
                <c:pt idx="4">
                  <c:v>0.18781597306511025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Montpellier!$A$100:$A$106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Montpellier!$F$100:$F$106</c:f>
              <c:numCache>
                <c:formatCode>0.0%</c:formatCode>
                <c:ptCount val="7"/>
                <c:pt idx="0">
                  <c:v>0.70684154555122292</c:v>
                </c:pt>
                <c:pt idx="1">
                  <c:v>0.97750494396835863</c:v>
                </c:pt>
                <c:pt idx="2">
                  <c:v>0.98383838383838385</c:v>
                </c:pt>
                <c:pt idx="3">
                  <c:v>0.92917260132073032</c:v>
                </c:pt>
                <c:pt idx="4">
                  <c:v>0.72976493208459969</c:v>
                </c:pt>
                <c:pt idx="5">
                  <c:v>0.2182136888019241</c:v>
                </c:pt>
                <c:pt idx="6" formatCode="0.00%">
                  <c:v>2.2680900138983353E-2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axId val="153934464"/>
        <c:axId val="154018176"/>
      </c:barChart>
      <c:catAx>
        <c:axId val="153934464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54018176"/>
        <c:crosses val="autoZero"/>
        <c:auto val="1"/>
        <c:lblAlgn val="ctr"/>
        <c:lblOffset val="100"/>
        <c:noMultiLvlLbl val="0"/>
      </c:catAx>
      <c:valAx>
        <c:axId val="154018176"/>
        <c:scaling>
          <c:orientation val="minMax"/>
          <c:max val="1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53934464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342900</xdr:colOff>
      <xdr:row>262</xdr:row>
      <xdr:rowOff>167640</xdr:rowOff>
    </xdr:from>
    <xdr:to>
      <xdr:col>16</xdr:col>
      <xdr:colOff>56700</xdr:colOff>
      <xdr:row>275</xdr:row>
      <xdr:rowOff>114300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117750</xdr:colOff>
      <xdr:row>259</xdr:row>
      <xdr:rowOff>129180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23" name="Graphique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24" name="Graphique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25" name="Graphique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27" name="Graphique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29" name="Graphique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31" name="Graphique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34" name="Graphique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13" name="Groupe 12"/>
        <xdr:cNvGrpSpPr/>
      </xdr:nvGrpSpPr>
      <xdr:grpSpPr>
        <a:xfrm>
          <a:off x="1945640" y="2390140"/>
          <a:ext cx="6481950" cy="4931120"/>
          <a:chOff x="10797540" y="2849880"/>
          <a:chExt cx="6332220" cy="5783580"/>
        </a:xfrm>
      </xdr:grpSpPr>
      <xdr:grpSp>
        <xdr:nvGrpSpPr>
          <xdr:cNvPr id="133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134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35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36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37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138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139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40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41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142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143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44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45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46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147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148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49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50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51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152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153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54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55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15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157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58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59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160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161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62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63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164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65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66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67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168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69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70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121920</xdr:colOff>
      <xdr:row>149</xdr:row>
      <xdr:rowOff>160020</xdr:rowOff>
    </xdr:from>
    <xdr:to>
      <xdr:col>4</xdr:col>
      <xdr:colOff>209550</xdr:colOff>
      <xdr:row>161</xdr:row>
      <xdr:rowOff>121920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304800</xdr:colOff>
      <xdr:row>149</xdr:row>
      <xdr:rowOff>22860</xdr:rowOff>
    </xdr:from>
    <xdr:to>
      <xdr:col>19</xdr:col>
      <xdr:colOff>266700</xdr:colOff>
      <xdr:row>160</xdr:row>
      <xdr:rowOff>140970</xdr:rowOff>
    </xdr:to>
    <xdr:graphicFrame macro="">
      <xdr:nvGraphicFramePr>
        <xdr:cNvPr id="68" name="Graphique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8</xdr:col>
      <xdr:colOff>259080</xdr:colOff>
      <xdr:row>109</xdr:row>
      <xdr:rowOff>121920</xdr:rowOff>
    </xdr:from>
    <xdr:to>
      <xdr:col>20</xdr:col>
      <xdr:colOff>167640</xdr:colOff>
      <xdr:row>124</xdr:row>
      <xdr:rowOff>60960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3</xdr:col>
      <xdr:colOff>320040</xdr:colOff>
      <xdr:row>260</xdr:row>
      <xdr:rowOff>68580</xdr:rowOff>
    </xdr:to>
    <xdr:sp macro="" textlink="">
      <xdr:nvSpPr>
        <xdr:cNvPr id="65" name="ZoneTexte 1"/>
        <xdr:cNvSpPr txBox="1"/>
      </xdr:nvSpPr>
      <xdr:spPr>
        <a:xfrm>
          <a:off x="0" y="48623220"/>
          <a:ext cx="3032760" cy="80010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/>
            <a:t>(1) Il s'agit du pourcentage de</a:t>
          </a:r>
          <a:r>
            <a:rPr lang="fr-FR" sz="1100" baseline="0"/>
            <a:t> </a:t>
          </a:r>
          <a:r>
            <a:rPr lang="fr-FR" sz="1100"/>
            <a:t>Logement public ordinaire pour</a:t>
          </a:r>
          <a:r>
            <a:rPr lang="fr-FR" sz="1100" baseline="0"/>
            <a:t> le taux de la loi SRU, il faut ajouter à ce chiffre le logement : étudiant ; foyers ; privée conventioné et CHRS </a:t>
          </a:r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0"/>
  <sheetViews>
    <sheetView showGridLines="0" tabSelected="1" view="pageLayout" zoomScale="120" zoomScaleNormal="100" zoomScaleSheetLayoutView="100" zoomScalePageLayoutView="120" workbookViewId="0">
      <selection activeCell="D115" sqref="D115"/>
    </sheetView>
  </sheetViews>
  <sheetFormatPr baseColWidth="10" defaultColWidth="11.5546875" defaultRowHeight="14.4" x14ac:dyDescent="0.3"/>
  <cols>
    <col min="1" max="1" width="26.88671875" style="2" customWidth="1"/>
    <col min="2" max="2" width="7" style="2" customWidth="1"/>
    <col min="3" max="7" width="5.6640625" style="2" customWidth="1"/>
    <col min="8" max="9" width="5.6640625" style="22" customWidth="1"/>
    <col min="10" max="22" width="5.6640625" style="2" customWidth="1"/>
    <col min="23" max="16384" width="11.5546875" style="2"/>
  </cols>
  <sheetData>
    <row r="1" spans="1:22" ht="34.950000000000003" customHeight="1" x14ac:dyDescent="0.3">
      <c r="A1" s="321" t="s">
        <v>11</v>
      </c>
      <c r="B1" s="321"/>
      <c r="C1" s="321"/>
      <c r="D1" s="321"/>
      <c r="E1" s="321"/>
      <c r="F1" s="321"/>
      <c r="G1" s="321"/>
      <c r="H1" s="321"/>
      <c r="I1" s="322"/>
      <c r="J1" s="323" t="s">
        <v>85</v>
      </c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</row>
    <row r="2" spans="1:22" ht="35.1" customHeight="1" x14ac:dyDescent="0.3">
      <c r="A2" s="325" t="s">
        <v>122</v>
      </c>
      <c r="B2" s="325"/>
      <c r="C2" s="325"/>
      <c r="D2" s="325"/>
      <c r="E2" s="325"/>
      <c r="F2" s="325"/>
      <c r="G2" s="325"/>
      <c r="H2" s="325"/>
      <c r="I2" s="326"/>
      <c r="J2" s="327" t="s">
        <v>233</v>
      </c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</row>
    <row r="3" spans="1:22" ht="14.1" customHeight="1" x14ac:dyDescent="0.3">
      <c r="A3" s="12"/>
      <c r="B3" s="12"/>
      <c r="C3" s="12"/>
      <c r="D3" s="12"/>
      <c r="E3" s="12"/>
      <c r="F3" s="12"/>
      <c r="G3" s="12"/>
      <c r="H3" s="219"/>
      <c r="I3" s="219"/>
      <c r="J3" s="119"/>
      <c r="K3" s="12"/>
      <c r="L3" s="10"/>
      <c r="M3" s="10"/>
      <c r="N3" s="1"/>
      <c r="O3" s="1"/>
      <c r="P3" s="1"/>
      <c r="Q3" s="329">
        <v>1999</v>
      </c>
      <c r="R3" s="329"/>
      <c r="S3" s="329">
        <v>2007</v>
      </c>
      <c r="T3" s="329"/>
      <c r="U3" s="329">
        <v>2009</v>
      </c>
      <c r="V3" s="329"/>
    </row>
    <row r="4" spans="1:22" ht="14.1" customHeight="1" x14ac:dyDescent="0.3">
      <c r="A4" s="13" t="s">
        <v>268</v>
      </c>
      <c r="B4" s="330">
        <v>255080</v>
      </c>
      <c r="C4" s="330"/>
      <c r="D4" s="14"/>
      <c r="E4" s="13" t="s">
        <v>12</v>
      </c>
      <c r="F4" s="13"/>
      <c r="G4" s="13"/>
      <c r="H4" s="124"/>
      <c r="I4" s="124"/>
      <c r="J4" s="121"/>
      <c r="K4" s="331">
        <f>SUM(B4/255080)</f>
        <v>1</v>
      </c>
      <c r="L4" s="331"/>
      <c r="N4" s="336" t="s">
        <v>266</v>
      </c>
      <c r="O4" s="336"/>
      <c r="P4" s="336"/>
      <c r="Q4" s="333">
        <v>225511</v>
      </c>
      <c r="R4" s="334"/>
      <c r="S4" s="332">
        <v>253171</v>
      </c>
      <c r="T4" s="333"/>
      <c r="U4" s="332">
        <v>255080</v>
      </c>
      <c r="V4" s="333"/>
    </row>
    <row r="5" spans="1:22" ht="14.1" customHeight="1" x14ac:dyDescent="0.3">
      <c r="A5" s="12"/>
      <c r="B5" s="14"/>
      <c r="C5" s="14"/>
      <c r="D5" s="14"/>
      <c r="E5" s="14"/>
      <c r="F5" s="14"/>
      <c r="G5" s="14"/>
      <c r="H5" s="120"/>
      <c r="I5" s="120"/>
      <c r="J5" s="120"/>
      <c r="K5" s="14"/>
      <c r="N5" s="22"/>
      <c r="O5" s="22"/>
      <c r="P5" s="22"/>
      <c r="Q5" s="22"/>
      <c r="R5" s="319"/>
      <c r="S5" s="319"/>
      <c r="T5" s="319"/>
      <c r="U5" s="319"/>
      <c r="V5" s="123"/>
    </row>
    <row r="6" spans="1:22" ht="14.1" customHeight="1" x14ac:dyDescent="0.3">
      <c r="A6" s="13" t="s">
        <v>248</v>
      </c>
      <c r="B6" s="320">
        <v>57.26</v>
      </c>
      <c r="C6" s="320"/>
      <c r="D6" s="14"/>
      <c r="E6" s="121" t="s">
        <v>64</v>
      </c>
      <c r="F6" s="121"/>
      <c r="G6" s="121"/>
      <c r="H6" s="124"/>
      <c r="I6" s="124"/>
      <c r="J6" s="121"/>
      <c r="K6" s="318">
        <f>SUM(B4)/B6</f>
        <v>4454.767726161369</v>
      </c>
      <c r="L6" s="318"/>
      <c r="N6" s="205" t="s">
        <v>267</v>
      </c>
      <c r="O6" s="124"/>
      <c r="P6" s="124"/>
      <c r="Q6" s="122"/>
      <c r="R6" s="131"/>
      <c r="S6" s="131"/>
      <c r="T6" s="131"/>
      <c r="U6" s="335">
        <f>SUM(U4-Q4)/Q4/10</f>
        <v>1.311199897122535E-2</v>
      </c>
      <c r="V6" s="335"/>
    </row>
    <row r="7" spans="1:22" ht="15" customHeight="1" x14ac:dyDescent="0.3">
      <c r="A7" s="14"/>
      <c r="J7" s="22"/>
      <c r="N7" s="127"/>
      <c r="O7" s="127"/>
      <c r="P7" s="127"/>
      <c r="Q7" s="127"/>
      <c r="R7" s="127"/>
      <c r="S7" s="127"/>
      <c r="T7" s="127"/>
      <c r="U7" s="127"/>
      <c r="V7" s="127"/>
    </row>
    <row r="8" spans="1:22" ht="14.1" customHeight="1" x14ac:dyDescent="0.3">
      <c r="A8" s="13" t="s">
        <v>249</v>
      </c>
      <c r="B8" s="317">
        <v>27783</v>
      </c>
      <c r="C8" s="317"/>
      <c r="D8" s="128"/>
      <c r="E8" s="121" t="s">
        <v>131</v>
      </c>
      <c r="F8" s="121"/>
      <c r="G8" s="121"/>
      <c r="H8" s="124"/>
      <c r="I8" s="124"/>
      <c r="J8" s="121"/>
      <c r="K8" s="318">
        <f>F227</f>
        <v>16088</v>
      </c>
      <c r="L8" s="318"/>
      <c r="M8" s="128"/>
      <c r="N8" s="121" t="s">
        <v>250</v>
      </c>
      <c r="O8" s="121"/>
      <c r="P8" s="121"/>
      <c r="Q8" s="121"/>
      <c r="R8" s="121"/>
      <c r="S8" s="121"/>
      <c r="T8" s="132"/>
      <c r="U8" s="314">
        <f xml:space="preserve"> D149</f>
        <v>0.18549538333881352</v>
      </c>
      <c r="V8" s="314"/>
    </row>
    <row r="9" spans="1:22" ht="15" customHeight="1" x14ac:dyDescent="0.25">
      <c r="A9" s="119"/>
      <c r="B9" s="308"/>
      <c r="C9" s="308"/>
      <c r="D9" s="119"/>
      <c r="E9" s="119"/>
      <c r="F9" s="119"/>
      <c r="G9" s="119"/>
      <c r="H9" s="219"/>
      <c r="I9" s="219"/>
      <c r="J9" s="119"/>
      <c r="K9" s="309"/>
      <c r="L9" s="309"/>
      <c r="M9" s="1"/>
      <c r="N9" s="310"/>
      <c r="O9" s="310"/>
      <c r="P9" s="310"/>
      <c r="Q9" s="1"/>
      <c r="R9" s="1"/>
      <c r="S9" s="316"/>
      <c r="T9" s="316"/>
      <c r="U9" s="125"/>
      <c r="V9" s="126"/>
    </row>
    <row r="10" spans="1:22" ht="14.1" customHeight="1" x14ac:dyDescent="0.3">
      <c r="A10" s="13" t="s">
        <v>132</v>
      </c>
      <c r="B10" s="314">
        <f>L234</f>
        <v>0.33638760185333122</v>
      </c>
      <c r="C10" s="314"/>
      <c r="D10" s="128"/>
      <c r="E10" s="121" t="s">
        <v>133</v>
      </c>
      <c r="F10" s="121"/>
      <c r="G10" s="121"/>
      <c r="H10" s="124"/>
      <c r="I10" s="124"/>
      <c r="J10" s="121"/>
      <c r="K10" s="314">
        <f xml:space="preserve"> L235</f>
        <v>0.66361239814666884</v>
      </c>
      <c r="L10" s="314"/>
      <c r="M10" s="128"/>
      <c r="N10" s="121" t="s">
        <v>271</v>
      </c>
      <c r="O10" s="121"/>
      <c r="P10" s="121"/>
      <c r="Q10" s="121"/>
      <c r="R10" s="121"/>
      <c r="S10" s="121"/>
      <c r="T10" s="132"/>
      <c r="U10" s="315">
        <f>+L236</f>
        <v>0.16070458539702828</v>
      </c>
      <c r="V10" s="315"/>
    </row>
    <row r="11" spans="1:22" ht="14.1" customHeight="1" x14ac:dyDescent="0.25">
      <c r="A11" s="118"/>
      <c r="B11" s="118"/>
      <c r="C11" s="118"/>
      <c r="D11" s="118"/>
      <c r="E11" s="118"/>
      <c r="F11" s="118"/>
      <c r="G11" s="118"/>
      <c r="H11" s="128"/>
      <c r="I11" s="12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</row>
    <row r="12" spans="1:22" ht="14.1" customHeight="1" x14ac:dyDescent="0.3">
      <c r="A12" s="118"/>
      <c r="B12" s="118"/>
      <c r="C12" s="118"/>
      <c r="D12" s="118"/>
      <c r="E12" s="118"/>
      <c r="F12" s="118"/>
      <c r="G12" s="118"/>
      <c r="H12" s="128"/>
      <c r="I12" s="128"/>
      <c r="J12" s="118"/>
      <c r="K12" s="118"/>
      <c r="L12" s="118"/>
      <c r="M12" s="118"/>
      <c r="N12" s="118"/>
      <c r="O12" s="118"/>
      <c r="P12" s="118"/>
      <c r="Q12" s="118"/>
      <c r="R12" s="118"/>
      <c r="S12" s="29"/>
      <c r="T12" s="50"/>
      <c r="U12" s="134"/>
      <c r="V12" s="133"/>
    </row>
    <row r="13" spans="1:22" ht="14.1" customHeight="1" x14ac:dyDescent="0.3">
      <c r="A13" s="118"/>
      <c r="B13" s="118"/>
      <c r="C13" s="118"/>
      <c r="D13" s="118"/>
      <c r="E13" s="118"/>
      <c r="F13" s="118"/>
      <c r="G13" s="118"/>
      <c r="H13" s="128"/>
      <c r="I13" s="12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</row>
    <row r="14" spans="1:22" ht="14.1" customHeight="1" x14ac:dyDescent="0.25">
      <c r="A14" s="118"/>
      <c r="B14" s="118"/>
      <c r="C14" s="118"/>
      <c r="D14" s="118"/>
      <c r="E14" s="118"/>
      <c r="F14" s="118"/>
      <c r="G14" s="118"/>
      <c r="H14" s="128"/>
      <c r="I14" s="12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</row>
    <row r="15" spans="1:22" ht="14.1" customHeight="1" x14ac:dyDescent="0.25">
      <c r="A15" s="118"/>
      <c r="B15" s="118"/>
      <c r="C15" s="118"/>
      <c r="D15" s="118"/>
      <c r="E15" s="118"/>
      <c r="F15" s="118"/>
      <c r="G15" s="118"/>
      <c r="H15" s="128"/>
      <c r="I15" s="128"/>
      <c r="J15" s="118"/>
      <c r="K15" s="118"/>
      <c r="L15" s="118"/>
      <c r="M15" s="118"/>
      <c r="N15" s="118"/>
      <c r="O15" s="118" t="s">
        <v>272</v>
      </c>
      <c r="P15" s="118"/>
      <c r="Q15" s="118"/>
      <c r="R15" s="118"/>
      <c r="S15" s="118"/>
      <c r="T15" s="118"/>
      <c r="U15" s="118"/>
      <c r="V15" s="118"/>
    </row>
    <row r="16" spans="1:22" ht="14.1" customHeight="1" x14ac:dyDescent="0.25">
      <c r="A16" s="118"/>
      <c r="B16" s="118"/>
      <c r="C16" s="118"/>
      <c r="D16" s="118"/>
      <c r="E16" s="118"/>
      <c r="F16" s="118"/>
      <c r="G16" s="118"/>
      <c r="H16" s="128"/>
      <c r="I16" s="12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</row>
    <row r="17" spans="1:22" ht="14.1" customHeight="1" x14ac:dyDescent="0.25">
      <c r="A17" s="118"/>
      <c r="B17" s="118"/>
      <c r="C17" s="118"/>
      <c r="D17" s="118"/>
      <c r="E17" s="118"/>
      <c r="F17" s="118"/>
      <c r="G17" s="118"/>
      <c r="H17" s="128"/>
      <c r="I17" s="12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</row>
    <row r="18" spans="1:22" ht="14.1" customHeight="1" x14ac:dyDescent="0.3">
      <c r="A18" s="118"/>
      <c r="B18" s="118"/>
      <c r="C18" s="118"/>
      <c r="D18" s="118"/>
      <c r="E18" s="118"/>
      <c r="F18" s="118"/>
      <c r="G18" s="118"/>
      <c r="H18" s="128"/>
      <c r="I18" s="12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</row>
    <row r="19" spans="1:22" ht="14.1" customHeight="1" x14ac:dyDescent="0.3">
      <c r="A19" s="118"/>
      <c r="B19" s="118"/>
      <c r="C19" s="118"/>
      <c r="D19" s="118"/>
      <c r="E19" s="118"/>
      <c r="F19" s="118"/>
      <c r="G19" s="118"/>
      <c r="H19" s="128"/>
      <c r="I19" s="12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</row>
    <row r="20" spans="1:22" ht="14.1" customHeight="1" x14ac:dyDescent="0.3">
      <c r="A20" s="118"/>
      <c r="B20" s="118"/>
      <c r="C20" s="118"/>
      <c r="D20" s="118"/>
      <c r="E20" s="118"/>
      <c r="F20" s="118"/>
      <c r="G20" s="118"/>
      <c r="H20" s="128"/>
      <c r="I20" s="12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</row>
    <row r="21" spans="1:22" ht="14.1" customHeight="1" x14ac:dyDescent="0.3">
      <c r="A21" s="118"/>
      <c r="B21" s="118"/>
      <c r="C21" s="118"/>
      <c r="D21" s="118"/>
      <c r="E21" s="118"/>
      <c r="F21" s="118"/>
      <c r="G21" s="118"/>
      <c r="H21" s="128"/>
      <c r="I21" s="12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</row>
    <row r="22" spans="1:22" ht="14.1" customHeight="1" x14ac:dyDescent="0.3">
      <c r="A22" s="118"/>
      <c r="B22" s="118"/>
      <c r="C22" s="118"/>
      <c r="D22" s="118"/>
      <c r="E22" s="118"/>
      <c r="F22" s="118"/>
      <c r="G22" s="118"/>
      <c r="H22" s="128"/>
      <c r="I22" s="12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</row>
    <row r="23" spans="1:22" ht="14.1" customHeight="1" x14ac:dyDescent="0.3">
      <c r="A23" s="118"/>
      <c r="B23" s="118"/>
      <c r="C23" s="118"/>
      <c r="D23" s="118"/>
      <c r="E23" s="118"/>
      <c r="F23" s="118"/>
      <c r="G23" s="118"/>
      <c r="H23" s="128"/>
      <c r="I23" s="12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</row>
    <row r="24" spans="1:22" ht="14.1" customHeight="1" x14ac:dyDescent="0.3">
      <c r="A24" s="118"/>
      <c r="B24" s="118"/>
      <c r="C24" s="118"/>
      <c r="D24" s="118"/>
      <c r="E24" s="118"/>
      <c r="F24" s="118"/>
      <c r="G24" s="118"/>
      <c r="H24" s="128"/>
      <c r="I24" s="12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</row>
    <row r="25" spans="1:22" ht="14.1" customHeight="1" x14ac:dyDescent="0.3">
      <c r="A25" s="118"/>
      <c r="B25" s="118"/>
      <c r="C25" s="118"/>
      <c r="D25" s="118"/>
      <c r="E25" s="118"/>
      <c r="F25" s="118"/>
      <c r="G25" s="118"/>
      <c r="H25" s="128"/>
      <c r="I25" s="12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</row>
    <row r="26" spans="1:22" ht="14.1" customHeight="1" x14ac:dyDescent="0.3">
      <c r="A26" s="118"/>
      <c r="B26" s="118"/>
      <c r="C26" s="118"/>
      <c r="D26" s="118"/>
      <c r="E26" s="118"/>
      <c r="F26" s="118"/>
      <c r="G26" s="118"/>
      <c r="H26" s="128"/>
      <c r="I26" s="12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</row>
    <row r="27" spans="1:22" ht="14.1" customHeight="1" x14ac:dyDescent="0.3">
      <c r="A27" s="118"/>
      <c r="B27" s="118"/>
      <c r="C27" s="118"/>
      <c r="D27" s="118"/>
      <c r="E27" s="118"/>
      <c r="F27" s="118"/>
      <c r="G27" s="118"/>
      <c r="H27" s="128"/>
      <c r="I27" s="12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</row>
    <row r="28" spans="1:22" ht="14.1" customHeight="1" x14ac:dyDescent="0.3">
      <c r="A28" s="118"/>
      <c r="B28" s="118"/>
      <c r="C28" s="118"/>
      <c r="D28" s="118"/>
      <c r="E28" s="118"/>
      <c r="F28" s="118"/>
      <c r="G28" s="118"/>
      <c r="H28" s="128"/>
      <c r="I28" s="12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</row>
    <row r="29" spans="1:22" ht="14.1" customHeight="1" x14ac:dyDescent="0.3">
      <c r="A29" s="118"/>
      <c r="B29" s="118"/>
      <c r="C29" s="118"/>
      <c r="D29" s="118"/>
      <c r="E29" s="118"/>
      <c r="F29" s="118"/>
      <c r="G29" s="118"/>
      <c r="H29" s="128"/>
      <c r="I29" s="12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</row>
    <row r="30" spans="1:22" ht="14.1" customHeight="1" x14ac:dyDescent="0.3">
      <c r="A30" s="118"/>
      <c r="B30" s="118"/>
      <c r="C30" s="118"/>
      <c r="D30" s="118"/>
      <c r="E30" s="118"/>
      <c r="F30" s="118"/>
      <c r="G30" s="118"/>
      <c r="H30" s="128"/>
      <c r="I30" s="12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</row>
    <row r="31" spans="1:22" ht="14.1" customHeight="1" x14ac:dyDescent="0.3">
      <c r="A31" s="118"/>
      <c r="B31" s="118"/>
      <c r="C31" s="118"/>
      <c r="D31" s="118"/>
      <c r="E31" s="118"/>
      <c r="F31" s="118"/>
      <c r="G31" s="118"/>
      <c r="H31" s="128"/>
      <c r="I31" s="12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</row>
    <row r="32" spans="1:22" ht="14.1" customHeight="1" x14ac:dyDescent="0.3">
      <c r="A32" s="118"/>
      <c r="B32" s="118"/>
      <c r="C32" s="118"/>
      <c r="D32" s="118"/>
      <c r="E32" s="118"/>
      <c r="F32" s="118"/>
      <c r="G32" s="118"/>
      <c r="H32" s="128"/>
      <c r="I32" s="12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</row>
    <row r="33" spans="1:22" ht="14.1" customHeight="1" x14ac:dyDescent="0.3">
      <c r="A33" s="118"/>
      <c r="B33" s="118"/>
      <c r="C33" s="118"/>
      <c r="D33" s="118"/>
      <c r="E33" s="118"/>
      <c r="F33" s="118"/>
      <c r="G33" s="118"/>
      <c r="H33" s="128"/>
      <c r="I33" s="12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</row>
    <row r="34" spans="1:22" ht="14.1" customHeight="1" x14ac:dyDescent="0.3">
      <c r="A34" s="118"/>
      <c r="B34" s="118"/>
      <c r="C34" s="118"/>
      <c r="D34" s="118"/>
      <c r="E34" s="118"/>
      <c r="F34" s="118"/>
      <c r="G34" s="118"/>
      <c r="H34" s="128"/>
      <c r="I34" s="12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</row>
    <row r="35" spans="1:22" ht="14.1" customHeight="1" x14ac:dyDescent="0.3">
      <c r="A35" s="118"/>
      <c r="B35" s="118"/>
      <c r="C35" s="118"/>
      <c r="D35" s="118"/>
      <c r="E35" s="118"/>
      <c r="F35" s="118"/>
      <c r="G35" s="118"/>
      <c r="H35" s="128"/>
      <c r="I35" s="12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</row>
    <row r="36" spans="1:22" ht="14.1" customHeight="1" x14ac:dyDescent="0.3">
      <c r="A36" s="118"/>
      <c r="B36" s="118"/>
      <c r="C36" s="118"/>
      <c r="D36" s="118"/>
      <c r="E36" s="118"/>
      <c r="F36" s="118"/>
      <c r="G36" s="118"/>
      <c r="H36" s="128"/>
      <c r="I36" s="12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</row>
    <row r="37" spans="1:22" ht="14.1" customHeight="1" x14ac:dyDescent="0.3">
      <c r="A37" s="118"/>
      <c r="B37" s="118"/>
      <c r="C37" s="118"/>
      <c r="D37" s="118"/>
      <c r="E37" s="118"/>
      <c r="F37" s="118"/>
      <c r="G37" s="118"/>
      <c r="H37" s="128"/>
      <c r="I37" s="12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</row>
    <row r="38" spans="1:22" ht="14.1" customHeight="1" x14ac:dyDescent="0.3"/>
    <row r="39" spans="1:22" ht="14.1" customHeight="1" x14ac:dyDescent="0.3"/>
    <row r="40" spans="1:22" ht="20.100000000000001" customHeight="1" x14ac:dyDescent="0.3">
      <c r="A40" s="220" t="s">
        <v>232</v>
      </c>
      <c r="B40" s="220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</row>
    <row r="41" spans="1:22" x14ac:dyDescent="0.3">
      <c r="A41" s="9"/>
    </row>
    <row r="42" spans="1:22" ht="20.100000000000001" customHeight="1" x14ac:dyDescent="0.3">
      <c r="A42" s="15" t="s">
        <v>10</v>
      </c>
      <c r="B42" s="303" t="s">
        <v>0</v>
      </c>
      <c r="C42" s="304"/>
      <c r="D42" s="305" t="s">
        <v>1</v>
      </c>
      <c r="E42" s="306"/>
      <c r="F42" s="307" t="s">
        <v>3</v>
      </c>
      <c r="G42" s="306"/>
    </row>
    <row r="43" spans="1:22" ht="14.1" customHeight="1" x14ac:dyDescent="0.3">
      <c r="A43" s="16" t="s">
        <v>4</v>
      </c>
      <c r="B43" s="139">
        <v>20225</v>
      </c>
      <c r="C43" s="17">
        <f>B43/SUM($B$43:$B$48)</f>
        <v>0.16982098475179688</v>
      </c>
      <c r="D43" s="139">
        <v>18964</v>
      </c>
      <c r="E43" s="17">
        <f>D43/SUM($D$43:$D$48)</f>
        <v>0.13945963436337161</v>
      </c>
      <c r="F43" s="139">
        <f>B43+D43</f>
        <v>39189</v>
      </c>
      <c r="G43" s="17">
        <f>F43/SUM($F$43:$F$48)</f>
        <v>0.15363535859619409</v>
      </c>
    </row>
    <row r="44" spans="1:22" ht="14.1" customHeight="1" x14ac:dyDescent="0.3">
      <c r="A44" s="16" t="s">
        <v>5</v>
      </c>
      <c r="B44" s="137">
        <v>37967</v>
      </c>
      <c r="C44" s="18">
        <f t="shared" ref="C44:C48" si="0">B44/SUM($B$43:$B$48)</f>
        <v>0.31879324242627793</v>
      </c>
      <c r="D44" s="137">
        <v>42656</v>
      </c>
      <c r="E44" s="18">
        <f t="shared" ref="E44:E48" si="1">D44/SUM($D$43:$D$48)</f>
        <v>0.31368857642923326</v>
      </c>
      <c r="F44" s="137">
        <f t="shared" ref="F44:F49" si="2">B44+D44</f>
        <v>80623</v>
      </c>
      <c r="G44" s="18">
        <f t="shared" ref="G44:G48" si="3">F44/SUM($F$43:$F$48)</f>
        <v>0.31607194662024951</v>
      </c>
    </row>
    <row r="45" spans="1:22" ht="14.1" customHeight="1" x14ac:dyDescent="0.3">
      <c r="A45" s="16" t="s">
        <v>6</v>
      </c>
      <c r="B45" s="137">
        <v>25166</v>
      </c>
      <c r="C45" s="18">
        <f t="shared" si="0"/>
        <v>0.21130852421575871</v>
      </c>
      <c r="D45" s="137">
        <v>25266</v>
      </c>
      <c r="E45" s="18">
        <f t="shared" si="1"/>
        <v>0.18580400347104764</v>
      </c>
      <c r="F45" s="137">
        <f t="shared" si="2"/>
        <v>50432</v>
      </c>
      <c r="G45" s="18">
        <f t="shared" si="3"/>
        <v>0.19771207238570163</v>
      </c>
    </row>
    <row r="46" spans="1:22" ht="14.1" customHeight="1" x14ac:dyDescent="0.3">
      <c r="A46" s="16" t="s">
        <v>7</v>
      </c>
      <c r="B46" s="137">
        <v>17444</v>
      </c>
      <c r="C46" s="18">
        <f t="shared" si="0"/>
        <v>0.14647007456169814</v>
      </c>
      <c r="D46" s="137">
        <v>21481</v>
      </c>
      <c r="E46" s="18">
        <f t="shared" si="1"/>
        <v>0.15796943713138503</v>
      </c>
      <c r="F46" s="137">
        <f t="shared" si="2"/>
        <v>38925</v>
      </c>
      <c r="G46" s="18">
        <f t="shared" si="3"/>
        <v>0.15260038105991108</v>
      </c>
    </row>
    <row r="47" spans="1:22" ht="14.1" customHeight="1" x14ac:dyDescent="0.3">
      <c r="A47" s="16" t="s">
        <v>8</v>
      </c>
      <c r="B47" s="137">
        <v>11724</v>
      </c>
      <c r="C47" s="18">
        <f t="shared" si="0"/>
        <v>9.8441593336468056E-2</v>
      </c>
      <c r="D47" s="137">
        <v>14990</v>
      </c>
      <c r="E47" s="18">
        <f t="shared" si="1"/>
        <v>0.11023517818534806</v>
      </c>
      <c r="F47" s="137">
        <f t="shared" si="2"/>
        <v>26714</v>
      </c>
      <c r="G47" s="18">
        <f t="shared" si="3"/>
        <v>0.10472874963736582</v>
      </c>
    </row>
    <row r="48" spans="1:22" ht="14.1" customHeight="1" x14ac:dyDescent="0.3">
      <c r="A48" s="16" t="s">
        <v>9</v>
      </c>
      <c r="B48" s="137">
        <v>6570</v>
      </c>
      <c r="C48" s="18">
        <f t="shared" si="0"/>
        <v>5.5165580708000268E-2</v>
      </c>
      <c r="D48" s="137">
        <v>12625</v>
      </c>
      <c r="E48" s="18">
        <f t="shared" si="1"/>
        <v>9.284317041961436E-2</v>
      </c>
      <c r="F48" s="137">
        <f t="shared" si="2"/>
        <v>19195</v>
      </c>
      <c r="G48" s="18">
        <f t="shared" si="3"/>
        <v>7.5251491700577863E-2</v>
      </c>
    </row>
    <row r="49" spans="1:22" ht="14.1" customHeight="1" x14ac:dyDescent="0.3">
      <c r="A49" s="19" t="s">
        <v>2</v>
      </c>
      <c r="B49" s="135">
        <f>SUM(B43:B48)</f>
        <v>119096</v>
      </c>
      <c r="C49" s="20"/>
      <c r="D49" s="135">
        <f t="shared" ref="D49" si="4">SUM(D43:D48)</f>
        <v>135982</v>
      </c>
      <c r="E49" s="20"/>
      <c r="F49" s="135">
        <f t="shared" si="2"/>
        <v>255078</v>
      </c>
      <c r="G49" s="21"/>
    </row>
    <row r="50" spans="1:22" ht="14.1" customHeight="1" x14ac:dyDescent="0.3"/>
    <row r="51" spans="1:22" ht="20.100000000000001" customHeight="1" x14ac:dyDescent="0.3">
      <c r="A51" s="23" t="s">
        <v>239</v>
      </c>
      <c r="B51" s="303" t="s">
        <v>0</v>
      </c>
      <c r="C51" s="304"/>
      <c r="D51" s="305" t="s">
        <v>1</v>
      </c>
      <c r="E51" s="306"/>
      <c r="F51" s="307" t="s">
        <v>3</v>
      </c>
      <c r="G51" s="306"/>
    </row>
    <row r="52" spans="1:22" ht="14.1" customHeight="1" x14ac:dyDescent="0.3">
      <c r="A52" s="56" t="s">
        <v>13</v>
      </c>
      <c r="B52" s="140">
        <v>122</v>
      </c>
      <c r="C52" s="17">
        <f>B52/SUM($B$52:$B$59)</f>
        <v>1.2330705478067515E-3</v>
      </c>
      <c r="D52" s="140">
        <v>42</v>
      </c>
      <c r="E52" s="17">
        <f>D52/SUM($D$52:$D$59)</f>
        <v>3.5925992455541585E-4</v>
      </c>
      <c r="F52" s="140">
        <f>B52+D52</f>
        <v>164</v>
      </c>
      <c r="G52" s="17">
        <f>F52/SUM($F$52:$F$59)</f>
        <v>7.5979744911905194E-4</v>
      </c>
    </row>
    <row r="53" spans="1:22" ht="14.1" customHeight="1" x14ac:dyDescent="0.3">
      <c r="A53" s="57" t="s">
        <v>123</v>
      </c>
      <c r="B53" s="141">
        <v>4088</v>
      </c>
      <c r="C53" s="18">
        <f t="shared" ref="C53:C59" si="5">B53/SUM($B$52:$B$59)</f>
        <v>4.1317970487163937E-2</v>
      </c>
      <c r="D53" s="141">
        <v>1466</v>
      </c>
      <c r="E53" s="18">
        <f t="shared" ref="E53:E59" si="6">D53/SUM($D$52:$D$59)</f>
        <v>1.2539882128529516E-2</v>
      </c>
      <c r="F53" s="141">
        <f t="shared" ref="F53:F59" si="7">B53+D53</f>
        <v>5554</v>
      </c>
      <c r="G53" s="18">
        <f t="shared" ref="G53:G59" si="8">F53/SUM($F$52:$F$59)</f>
        <v>2.5731189221995208E-2</v>
      </c>
    </row>
    <row r="54" spans="1:22" ht="14.1" customHeight="1" x14ac:dyDescent="0.3">
      <c r="A54" s="57" t="s">
        <v>14</v>
      </c>
      <c r="B54" s="141">
        <v>13495</v>
      </c>
      <c r="C54" s="18">
        <f t="shared" si="5"/>
        <v>0.13639579543157468</v>
      </c>
      <c r="D54" s="141">
        <v>10060</v>
      </c>
      <c r="E54" s="18">
        <f t="shared" si="6"/>
        <v>8.6051305738749598E-2</v>
      </c>
      <c r="F54" s="141">
        <f t="shared" si="7"/>
        <v>23555</v>
      </c>
      <c r="G54" s="18">
        <f t="shared" si="8"/>
        <v>0.10912822508536139</v>
      </c>
    </row>
    <row r="55" spans="1:22" ht="14.1" customHeight="1" x14ac:dyDescent="0.3">
      <c r="A55" s="57" t="s">
        <v>15</v>
      </c>
      <c r="B55" s="141">
        <v>14118</v>
      </c>
      <c r="C55" s="18">
        <f t="shared" si="5"/>
        <v>0.14269254093389933</v>
      </c>
      <c r="D55" s="141">
        <v>16912</v>
      </c>
      <c r="E55" s="18">
        <f t="shared" si="6"/>
        <v>0.14466199628764745</v>
      </c>
      <c r="F55" s="141">
        <f t="shared" si="7"/>
        <v>31030</v>
      </c>
      <c r="G55" s="18">
        <f t="shared" si="8"/>
        <v>0.14375923686685477</v>
      </c>
    </row>
    <row r="56" spans="1:22" ht="14.1" customHeight="1" x14ac:dyDescent="0.3">
      <c r="A56" s="57" t="s">
        <v>19</v>
      </c>
      <c r="B56" s="141">
        <v>9853</v>
      </c>
      <c r="C56" s="18">
        <f t="shared" si="5"/>
        <v>9.9585607438851823E-2</v>
      </c>
      <c r="D56" s="141">
        <v>24899</v>
      </c>
      <c r="E56" s="18">
        <f t="shared" si="6"/>
        <v>0.21298125860726902</v>
      </c>
      <c r="F56" s="141">
        <f t="shared" si="7"/>
        <v>34752</v>
      </c>
      <c r="G56" s="18">
        <f t="shared" si="8"/>
        <v>0.16100293263283716</v>
      </c>
    </row>
    <row r="57" spans="1:22" ht="14.1" customHeight="1" x14ac:dyDescent="0.3">
      <c r="A57" s="57" t="s">
        <v>16</v>
      </c>
      <c r="B57" s="141">
        <v>16005</v>
      </c>
      <c r="C57" s="18">
        <f t="shared" si="5"/>
        <v>0.16176470588235295</v>
      </c>
      <c r="D57" s="141">
        <v>2534</v>
      </c>
      <c r="E57" s="18">
        <f t="shared" si="6"/>
        <v>2.167534878151009E-2</v>
      </c>
      <c r="F57" s="141">
        <f t="shared" si="7"/>
        <v>18539</v>
      </c>
      <c r="G57" s="18">
        <f t="shared" si="8"/>
        <v>8.5889542129378674E-2</v>
      </c>
    </row>
    <row r="58" spans="1:22" ht="14.1" customHeight="1" x14ac:dyDescent="0.3">
      <c r="A58" s="57" t="s">
        <v>17</v>
      </c>
      <c r="B58" s="141">
        <v>16435</v>
      </c>
      <c r="C58" s="18">
        <f t="shared" si="5"/>
        <v>0.16611077420658985</v>
      </c>
      <c r="D58" s="141">
        <v>23521</v>
      </c>
      <c r="E58" s="18">
        <f t="shared" si="6"/>
        <v>0.20119411155876038</v>
      </c>
      <c r="F58" s="141">
        <f t="shared" si="7"/>
        <v>39956</v>
      </c>
      <c r="G58" s="18">
        <f t="shared" si="8"/>
        <v>0.1851126029085417</v>
      </c>
      <c r="N58" s="24"/>
      <c r="O58" s="24"/>
      <c r="P58" s="24"/>
      <c r="Q58" s="24"/>
      <c r="R58" s="24"/>
      <c r="S58" s="24"/>
      <c r="T58" s="24"/>
      <c r="U58" s="24"/>
      <c r="V58" s="24"/>
    </row>
    <row r="59" spans="1:22" ht="14.1" customHeight="1" x14ac:dyDescent="0.3">
      <c r="A59" s="58" t="s">
        <v>18</v>
      </c>
      <c r="B59" s="142">
        <v>24824</v>
      </c>
      <c r="C59" s="237">
        <f t="shared" si="5"/>
        <v>0.25089953507176066</v>
      </c>
      <c r="D59" s="238">
        <v>37473</v>
      </c>
      <c r="E59" s="237">
        <f t="shared" si="6"/>
        <v>0.32053683697297852</v>
      </c>
      <c r="F59" s="238">
        <f t="shared" si="7"/>
        <v>62297</v>
      </c>
      <c r="G59" s="237">
        <f t="shared" si="8"/>
        <v>0.28861647370591204</v>
      </c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 x14ac:dyDescent="0.3">
      <c r="A60" s="19" t="s">
        <v>2</v>
      </c>
      <c r="B60" s="25">
        <f>SUM(B52:B59)</f>
        <v>98940</v>
      </c>
      <c r="C60" s="135"/>
      <c r="D60" s="135">
        <f>SUM(D52:D59)</f>
        <v>116907</v>
      </c>
      <c r="E60" s="239"/>
      <c r="F60" s="135">
        <f>B60+D60</f>
        <v>215847</v>
      </c>
      <c r="G60" s="240"/>
    </row>
    <row r="61" spans="1:22" ht="14.1" customHeight="1" x14ac:dyDescent="0.3">
      <c r="A61" s="26"/>
      <c r="B61" s="27"/>
      <c r="C61" s="241"/>
      <c r="D61" s="241"/>
      <c r="E61" s="242"/>
      <c r="F61" s="241"/>
      <c r="G61" s="243"/>
    </row>
    <row r="62" spans="1:22" ht="20.100000000000001" customHeight="1" x14ac:dyDescent="0.3">
      <c r="A62" s="68" t="s">
        <v>88</v>
      </c>
      <c r="B62" s="69" t="s">
        <v>2</v>
      </c>
      <c r="C62" s="244" t="s">
        <v>21</v>
      </c>
      <c r="D62" s="241"/>
      <c r="E62" s="242"/>
      <c r="F62" s="241"/>
      <c r="G62" s="245"/>
      <c r="I62" s="222"/>
      <c r="J62" s="75"/>
      <c r="K62" s="75"/>
      <c r="L62" s="75"/>
      <c r="M62" s="75"/>
      <c r="N62" s="75"/>
      <c r="O62" s="22"/>
      <c r="P62" s="22"/>
    </row>
    <row r="63" spans="1:22" ht="14.1" customHeight="1" x14ac:dyDescent="0.3">
      <c r="A63" s="171" t="s">
        <v>87</v>
      </c>
      <c r="B63" s="172">
        <v>227394</v>
      </c>
      <c r="C63" s="214">
        <f>B63/SUM($B$63:$B$64)</f>
        <v>0.8914615022737965</v>
      </c>
      <c r="D63" s="27"/>
      <c r="E63" s="29"/>
      <c r="F63" s="27"/>
      <c r="G63" s="30"/>
      <c r="I63" s="222"/>
      <c r="J63" s="75"/>
      <c r="K63" s="75"/>
      <c r="L63" s="75"/>
      <c r="M63" s="75"/>
      <c r="N63" s="75"/>
      <c r="O63" s="75"/>
      <c r="P63" s="76"/>
    </row>
    <row r="64" spans="1:22" ht="14.1" customHeight="1" x14ac:dyDescent="0.3">
      <c r="A64" s="173" t="s">
        <v>124</v>
      </c>
      <c r="B64" s="174">
        <v>27686</v>
      </c>
      <c r="C64" s="215">
        <f>B64/SUM($B$63:$B$64)</f>
        <v>0.10853849772620354</v>
      </c>
      <c r="D64" s="27"/>
      <c r="E64" s="29"/>
      <c r="F64" s="27"/>
      <c r="G64" s="30"/>
    </row>
    <row r="65" spans="1:22" ht="14.1" customHeight="1" x14ac:dyDescent="0.3">
      <c r="A65" s="170"/>
      <c r="B65" s="28"/>
      <c r="C65" s="169"/>
      <c r="D65" s="27"/>
      <c r="E65" s="29"/>
      <c r="F65" s="27"/>
      <c r="G65" s="30"/>
    </row>
    <row r="66" spans="1:22" ht="14.1" customHeight="1" x14ac:dyDescent="0.3">
      <c r="A66" s="170"/>
      <c r="B66" s="28"/>
      <c r="C66" s="169"/>
      <c r="D66" s="27"/>
      <c r="E66" s="29"/>
      <c r="F66" s="27"/>
      <c r="G66" s="30"/>
    </row>
    <row r="67" spans="1:22" ht="20.100000000000001" customHeight="1" x14ac:dyDescent="0.3">
      <c r="A67" s="339" t="s">
        <v>231</v>
      </c>
      <c r="B67" s="339"/>
      <c r="C67" s="339"/>
      <c r="D67" s="339"/>
      <c r="E67" s="339"/>
      <c r="F67" s="339"/>
      <c r="G67" s="339"/>
      <c r="H67" s="339"/>
      <c r="I67" s="339"/>
      <c r="J67" s="339"/>
      <c r="K67" s="339"/>
      <c r="L67" s="339"/>
      <c r="M67" s="339"/>
      <c r="N67" s="339"/>
      <c r="O67" s="339"/>
      <c r="P67" s="339"/>
      <c r="Q67" s="339"/>
      <c r="R67" s="339"/>
      <c r="S67" s="339"/>
      <c r="T67" s="339"/>
      <c r="U67" s="339"/>
      <c r="V67" s="339"/>
    </row>
    <row r="68" spans="1:22" ht="14.4" customHeight="1" x14ac:dyDescent="0.3"/>
    <row r="69" spans="1:22" ht="20.100000000000001" customHeight="1" x14ac:dyDescent="0.3">
      <c r="A69" s="32" t="s">
        <v>134</v>
      </c>
      <c r="B69" s="340" t="s">
        <v>20</v>
      </c>
      <c r="C69" s="340"/>
      <c r="D69" s="340" t="s">
        <v>38</v>
      </c>
      <c r="E69" s="340"/>
      <c r="G69" s="341" t="s">
        <v>237</v>
      </c>
      <c r="H69" s="342"/>
      <c r="I69" s="343"/>
      <c r="M69" s="33"/>
      <c r="N69" s="33"/>
      <c r="O69" s="33"/>
    </row>
    <row r="70" spans="1:22" ht="14.4" customHeight="1" x14ac:dyDescent="0.3">
      <c r="A70" s="34"/>
      <c r="B70" s="35">
        <v>2009</v>
      </c>
      <c r="C70" s="36" t="s">
        <v>21</v>
      </c>
      <c r="D70" s="35">
        <v>2009</v>
      </c>
      <c r="E70" s="36" t="s">
        <v>21</v>
      </c>
      <c r="G70" s="344" t="s">
        <v>32</v>
      </c>
      <c r="H70" s="345"/>
      <c r="I70" s="223">
        <v>68352</v>
      </c>
    </row>
    <row r="71" spans="1:22" ht="22.65" customHeight="1" x14ac:dyDescent="0.3">
      <c r="A71" s="206" t="s">
        <v>3</v>
      </c>
      <c r="B71" s="136">
        <v>128234</v>
      </c>
      <c r="C71" s="249"/>
      <c r="D71" s="136">
        <v>246582</v>
      </c>
      <c r="E71" s="38"/>
      <c r="G71" s="259" t="s">
        <v>33</v>
      </c>
      <c r="H71" s="346"/>
      <c r="I71" s="224">
        <v>116823</v>
      </c>
    </row>
    <row r="72" spans="1:22" ht="22.65" customHeight="1" x14ac:dyDescent="0.3">
      <c r="A72" s="216" t="s">
        <v>22</v>
      </c>
      <c r="B72" s="137">
        <v>62873</v>
      </c>
      <c r="C72" s="80">
        <f t="shared" ref="C72:C79" si="9">SUM(B72/$B$71)</f>
        <v>0.49029898466865263</v>
      </c>
      <c r="D72" s="247">
        <v>62873</v>
      </c>
      <c r="E72" s="80">
        <f t="shared" ref="E72:E79" si="10">SUM(D72/$D$71)</f>
        <v>0.25497806003682344</v>
      </c>
      <c r="G72" s="259" t="s">
        <v>34</v>
      </c>
      <c r="H72" s="311"/>
      <c r="I72" s="223">
        <v>12514</v>
      </c>
    </row>
    <row r="73" spans="1:22" ht="22.65" customHeight="1" x14ac:dyDescent="0.3">
      <c r="A73" s="72" t="s">
        <v>23</v>
      </c>
      <c r="B73" s="137">
        <v>25895</v>
      </c>
      <c r="C73" s="80">
        <f t="shared" si="9"/>
        <v>0.20193552411996818</v>
      </c>
      <c r="D73" s="247">
        <v>25895</v>
      </c>
      <c r="E73" s="80">
        <f t="shared" si="10"/>
        <v>0.10501577568516761</v>
      </c>
      <c r="G73" s="312" t="s">
        <v>35</v>
      </c>
      <c r="H73" s="313"/>
      <c r="I73" s="225">
        <v>18201</v>
      </c>
    </row>
    <row r="74" spans="1:22" ht="22.65" customHeight="1" x14ac:dyDescent="0.3">
      <c r="A74" s="74" t="s">
        <v>24</v>
      </c>
      <c r="B74" s="137">
        <v>36978</v>
      </c>
      <c r="C74" s="80">
        <f t="shared" si="9"/>
        <v>0.28836346054868445</v>
      </c>
      <c r="D74" s="247">
        <v>36978</v>
      </c>
      <c r="E74" s="80">
        <f t="shared" si="10"/>
        <v>0.14996228435165584</v>
      </c>
      <c r="H74" s="1"/>
      <c r="I74" s="226"/>
      <c r="J74" s="10"/>
      <c r="K74" s="10"/>
    </row>
    <row r="75" spans="1:22" x14ac:dyDescent="0.3">
      <c r="A75" s="206" t="s">
        <v>25</v>
      </c>
      <c r="B75" s="137">
        <v>7228</v>
      </c>
      <c r="C75" s="80">
        <f t="shared" si="9"/>
        <v>5.6365706442909058E-2</v>
      </c>
      <c r="D75" s="247">
        <v>16772</v>
      </c>
      <c r="E75" s="80">
        <f t="shared" si="10"/>
        <v>6.801794129336286E-2</v>
      </c>
      <c r="G75" s="359" t="s">
        <v>37</v>
      </c>
      <c r="H75" s="360"/>
      <c r="I75" s="361"/>
      <c r="J75" s="10"/>
      <c r="K75" s="10"/>
    </row>
    <row r="76" spans="1:22" x14ac:dyDescent="0.3">
      <c r="A76" s="206" t="s">
        <v>26</v>
      </c>
      <c r="B76" s="137">
        <v>58133</v>
      </c>
      <c r="C76" s="80">
        <f t="shared" si="9"/>
        <v>0.45333530888843832</v>
      </c>
      <c r="D76" s="248">
        <v>166937</v>
      </c>
      <c r="E76" s="80">
        <f t="shared" si="10"/>
        <v>0.67700399866981364</v>
      </c>
      <c r="G76" s="337" t="s">
        <v>29</v>
      </c>
      <c r="H76" s="338"/>
      <c r="I76" s="223">
        <v>62877</v>
      </c>
      <c r="J76" s="10"/>
      <c r="K76" s="10"/>
    </row>
    <row r="77" spans="1:22" x14ac:dyDescent="0.3">
      <c r="A77" s="72" t="s">
        <v>94</v>
      </c>
      <c r="B77" s="137">
        <v>24348</v>
      </c>
      <c r="C77" s="80">
        <f>SUM(B77/$B$71)</f>
        <v>0.18987164090646785</v>
      </c>
      <c r="D77" s="247">
        <v>49959</v>
      </c>
      <c r="E77" s="80">
        <f t="shared" si="10"/>
        <v>0.20260602963719979</v>
      </c>
      <c r="G77" s="337" t="s">
        <v>30</v>
      </c>
      <c r="H77" s="338"/>
      <c r="I77" s="224">
        <v>17338</v>
      </c>
      <c r="J77" s="10"/>
      <c r="K77" s="10"/>
    </row>
    <row r="78" spans="1:22" x14ac:dyDescent="0.3">
      <c r="A78" s="72" t="s">
        <v>27</v>
      </c>
      <c r="B78" s="137">
        <v>20960</v>
      </c>
      <c r="C78" s="80">
        <f t="shared" si="9"/>
        <v>0.16345119079183368</v>
      </c>
      <c r="D78" s="247">
        <v>83133</v>
      </c>
      <c r="E78" s="80">
        <f t="shared" si="10"/>
        <v>0.33714139718227609</v>
      </c>
      <c r="G78" s="337" t="s">
        <v>31</v>
      </c>
      <c r="H78" s="338"/>
      <c r="I78" s="223">
        <v>24990</v>
      </c>
      <c r="J78" s="10"/>
      <c r="K78" s="10"/>
    </row>
    <row r="79" spans="1:22" x14ac:dyDescent="0.3">
      <c r="A79" s="73" t="s">
        <v>28</v>
      </c>
      <c r="B79" s="138">
        <v>12825</v>
      </c>
      <c r="C79" s="246">
        <f t="shared" si="9"/>
        <v>0.10001247719013678</v>
      </c>
      <c r="D79" s="174">
        <v>33845</v>
      </c>
      <c r="E79" s="246">
        <f t="shared" si="10"/>
        <v>0.13725657185033782</v>
      </c>
      <c r="G79" s="366" t="s">
        <v>36</v>
      </c>
      <c r="H79" s="367"/>
      <c r="I79" s="225">
        <v>15322</v>
      </c>
      <c r="J79" s="10"/>
      <c r="K79" s="10"/>
    </row>
    <row r="80" spans="1:22" ht="14.1" customHeight="1" x14ac:dyDescent="0.3"/>
    <row r="81" spans="1:22" ht="14.1" customHeight="1" x14ac:dyDescent="0.3">
      <c r="A81" s="75"/>
      <c r="B81" s="76"/>
      <c r="C81" s="3"/>
      <c r="D81" s="3"/>
      <c r="E81" s="3"/>
      <c r="F81" s="22"/>
      <c r="G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</row>
    <row r="82" spans="1:22" ht="14.1" customHeight="1" x14ac:dyDescent="0.3">
      <c r="A82" s="47"/>
      <c r="B82" s="77"/>
    </row>
    <row r="83" spans="1:22" ht="14.1" customHeight="1" x14ac:dyDescent="0.3">
      <c r="A83" s="47"/>
      <c r="B83" s="77"/>
    </row>
    <row r="84" spans="1:22" ht="14.1" customHeight="1" x14ac:dyDescent="0.3">
      <c r="A84" s="47"/>
      <c r="B84" s="77"/>
    </row>
    <row r="85" spans="1:22" ht="14.1" customHeight="1" x14ac:dyDescent="0.3"/>
    <row r="86" spans="1:22" ht="20.100000000000001" customHeight="1" x14ac:dyDescent="0.3">
      <c r="A86" s="41" t="s">
        <v>238</v>
      </c>
      <c r="B86" s="42"/>
    </row>
    <row r="87" spans="1:22" ht="22.65" customHeight="1" x14ac:dyDescent="0.3">
      <c r="A87" s="109" t="s">
        <v>3</v>
      </c>
      <c r="B87" s="43">
        <f>SUM(B88:B92)</f>
        <v>58578</v>
      </c>
    </row>
    <row r="88" spans="1:22" x14ac:dyDescent="0.3">
      <c r="A88" s="109" t="s">
        <v>39</v>
      </c>
      <c r="B88" s="37">
        <v>27217</v>
      </c>
    </row>
    <row r="89" spans="1:22" x14ac:dyDescent="0.3">
      <c r="A89" s="109" t="s">
        <v>40</v>
      </c>
      <c r="B89" s="37">
        <v>15286</v>
      </c>
    </row>
    <row r="90" spans="1:22" x14ac:dyDescent="0.3">
      <c r="A90" s="109" t="s">
        <v>41</v>
      </c>
      <c r="B90" s="37">
        <v>10449</v>
      </c>
    </row>
    <row r="91" spans="1:22" x14ac:dyDescent="0.3">
      <c r="A91" s="109" t="s">
        <v>42</v>
      </c>
      <c r="B91" s="37">
        <v>3856</v>
      </c>
    </row>
    <row r="92" spans="1:22" x14ac:dyDescent="0.3">
      <c r="A92" s="40" t="s">
        <v>43</v>
      </c>
      <c r="B92" s="39">
        <v>1770</v>
      </c>
    </row>
    <row r="96" spans="1:22" ht="20.100000000000001" customHeight="1" x14ac:dyDescent="0.3">
      <c r="A96" s="204" t="s">
        <v>230</v>
      </c>
      <c r="B96" s="129"/>
      <c r="C96" s="129"/>
      <c r="D96" s="129"/>
      <c r="E96" s="129"/>
      <c r="F96" s="129"/>
      <c r="G96" s="129"/>
      <c r="H96" s="129"/>
      <c r="I96" s="129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</row>
    <row r="97" spans="1:8" ht="14.1" customHeight="1" x14ac:dyDescent="0.3">
      <c r="F97" s="53"/>
      <c r="G97" s="53"/>
      <c r="H97" s="54"/>
    </row>
    <row r="98" spans="1:8" ht="20.100000000000001" customHeight="1" x14ac:dyDescent="0.3">
      <c r="A98" s="379" t="s">
        <v>83</v>
      </c>
      <c r="B98" s="375" t="s">
        <v>56</v>
      </c>
      <c r="C98" s="376"/>
      <c r="D98" s="375" t="s">
        <v>2</v>
      </c>
      <c r="E98" s="376"/>
      <c r="F98" s="381" t="s">
        <v>21</v>
      </c>
    </row>
    <row r="99" spans="1:8" ht="20.100000000000001" customHeight="1" x14ac:dyDescent="0.3">
      <c r="A99" s="380"/>
      <c r="B99" s="377"/>
      <c r="C99" s="378"/>
      <c r="D99" s="377"/>
      <c r="E99" s="378"/>
      <c r="F99" s="382"/>
    </row>
    <row r="100" spans="1:8" ht="14.1" customHeight="1" x14ac:dyDescent="0.3">
      <c r="A100" s="6" t="s">
        <v>62</v>
      </c>
      <c r="B100" s="349">
        <v>7976</v>
      </c>
      <c r="C100" s="350"/>
      <c r="D100" s="355">
        <v>11284</v>
      </c>
      <c r="E100" s="356"/>
      <c r="F100" s="4">
        <f t="shared" ref="F100:F106" si="11">B100/D100</f>
        <v>0.70684154555122292</v>
      </c>
    </row>
    <row r="101" spans="1:8" ht="14.1" customHeight="1" x14ac:dyDescent="0.3">
      <c r="A101" s="7" t="s">
        <v>137</v>
      </c>
      <c r="B101" s="351">
        <v>11863</v>
      </c>
      <c r="C101" s="352"/>
      <c r="D101" s="357">
        <v>12136</v>
      </c>
      <c r="E101" s="358"/>
      <c r="F101" s="5">
        <f t="shared" si="11"/>
        <v>0.97750494396835863</v>
      </c>
    </row>
    <row r="102" spans="1:8" ht="14.1" customHeight="1" x14ac:dyDescent="0.3">
      <c r="A102" s="7" t="s">
        <v>138</v>
      </c>
      <c r="B102" s="351">
        <v>9253</v>
      </c>
      <c r="C102" s="352"/>
      <c r="D102" s="357">
        <v>9405</v>
      </c>
      <c r="E102" s="358"/>
      <c r="F102" s="5">
        <f t="shared" si="11"/>
        <v>0.98383838383838385</v>
      </c>
      <c r="G102" s="22"/>
    </row>
    <row r="103" spans="1:8" ht="14.1" customHeight="1" x14ac:dyDescent="0.3">
      <c r="A103" s="7" t="s">
        <v>51</v>
      </c>
      <c r="B103" s="351">
        <v>7176</v>
      </c>
      <c r="C103" s="352"/>
      <c r="D103" s="357">
        <v>7723</v>
      </c>
      <c r="E103" s="358"/>
      <c r="F103" s="5">
        <f t="shared" si="11"/>
        <v>0.92917260132073032</v>
      </c>
    </row>
    <row r="104" spans="1:8" ht="14.1" customHeight="1" x14ac:dyDescent="0.3">
      <c r="A104" s="7" t="s">
        <v>52</v>
      </c>
      <c r="B104" s="351">
        <v>35298</v>
      </c>
      <c r="C104" s="352"/>
      <c r="D104" s="357">
        <v>48369</v>
      </c>
      <c r="E104" s="358"/>
      <c r="F104" s="5">
        <f t="shared" si="11"/>
        <v>0.72976493208459969</v>
      </c>
    </row>
    <row r="105" spans="1:8" ht="14.1" customHeight="1" x14ac:dyDescent="0.3">
      <c r="A105" s="7" t="s">
        <v>63</v>
      </c>
      <c r="B105" s="351">
        <v>5353</v>
      </c>
      <c r="C105" s="352"/>
      <c r="D105" s="357">
        <v>24531</v>
      </c>
      <c r="E105" s="358"/>
      <c r="F105" s="5">
        <f t="shared" si="11"/>
        <v>0.2182136888019241</v>
      </c>
    </row>
    <row r="106" spans="1:8" ht="14.1" customHeight="1" x14ac:dyDescent="0.3">
      <c r="A106" s="8" t="s">
        <v>53</v>
      </c>
      <c r="B106" s="353">
        <v>3068</v>
      </c>
      <c r="C106" s="354"/>
      <c r="D106" s="353">
        <v>135268</v>
      </c>
      <c r="E106" s="354"/>
      <c r="F106" s="44">
        <f t="shared" si="11"/>
        <v>2.2680900138983353E-2</v>
      </c>
    </row>
    <row r="107" spans="1:8" ht="14.1" customHeight="1" x14ac:dyDescent="0.3"/>
    <row r="108" spans="1:8" ht="14.1" customHeight="1" x14ac:dyDescent="0.3"/>
    <row r="109" spans="1:8" ht="14.1" customHeight="1" x14ac:dyDescent="0.3"/>
    <row r="110" spans="1:8" ht="14.1" customHeight="1" x14ac:dyDescent="0.3"/>
    <row r="111" spans="1:8" ht="14.1" customHeight="1" x14ac:dyDescent="0.3"/>
    <row r="112" spans="1:8" ht="14.1" customHeight="1" x14ac:dyDescent="0.3"/>
    <row r="113" spans="1:7" ht="14.1" customHeight="1" x14ac:dyDescent="0.3">
      <c r="A113" s="383" t="s">
        <v>84</v>
      </c>
      <c r="B113" s="385" t="s">
        <v>0</v>
      </c>
      <c r="C113" s="387" t="s">
        <v>1</v>
      </c>
      <c r="D113" s="389" t="s">
        <v>3</v>
      </c>
      <c r="E113" s="385" t="s">
        <v>0</v>
      </c>
      <c r="F113" s="387" t="s">
        <v>1</v>
      </c>
      <c r="G113" s="389" t="s">
        <v>3</v>
      </c>
    </row>
    <row r="114" spans="1:7" ht="27.6" customHeight="1" x14ac:dyDescent="0.3">
      <c r="A114" s="384"/>
      <c r="B114" s="386"/>
      <c r="C114" s="388"/>
      <c r="D114" s="390"/>
      <c r="E114" s="391"/>
      <c r="F114" s="392"/>
      <c r="G114" s="390"/>
    </row>
    <row r="115" spans="1:7" ht="14.1" customHeight="1" x14ac:dyDescent="0.3">
      <c r="A115" s="55" t="s">
        <v>89</v>
      </c>
      <c r="B115" s="143">
        <f>SUM(B116:B122)</f>
        <v>75531.107827</v>
      </c>
      <c r="C115" s="143">
        <f t="shared" ref="C115:D115" si="12">SUM(C116:C122)</f>
        <v>89464.553826999996</v>
      </c>
      <c r="D115" s="256">
        <f t="shared" si="12"/>
        <v>164995.661654</v>
      </c>
      <c r="E115" s="208"/>
      <c r="F115" s="186"/>
      <c r="G115" s="186"/>
    </row>
    <row r="116" spans="1:7" ht="14.1" customHeight="1" x14ac:dyDescent="0.3">
      <c r="A116" s="109" t="s">
        <v>57</v>
      </c>
      <c r="B116" s="144">
        <v>13417.555444000001</v>
      </c>
      <c r="C116" s="145">
        <v>16021.248457999998</v>
      </c>
      <c r="D116" s="146">
        <f t="shared" ref="D116:D122" si="13">SUM(B116:C116)</f>
        <v>29438.803902</v>
      </c>
      <c r="E116" s="209">
        <f>B116/$B$115</f>
        <v>0.17764277302448947</v>
      </c>
      <c r="F116" s="209">
        <f>C116/$C$115</f>
        <v>0.17907928640633156</v>
      </c>
      <c r="G116" s="209">
        <f>D116/$D$115</f>
        <v>0.17842168458788876</v>
      </c>
    </row>
    <row r="117" spans="1:7" ht="14.1" customHeight="1" x14ac:dyDescent="0.3">
      <c r="A117" s="109" t="s">
        <v>58</v>
      </c>
      <c r="B117" s="144">
        <v>3613.1703450000009</v>
      </c>
      <c r="C117" s="145">
        <v>5823.2948889999989</v>
      </c>
      <c r="D117" s="147">
        <f t="shared" si="13"/>
        <v>9436.4652339999993</v>
      </c>
      <c r="E117" s="209">
        <f t="shared" ref="E117:E122" si="14">B117/$B$115</f>
        <v>4.7836850920759379E-2</v>
      </c>
      <c r="F117" s="209">
        <f t="shared" ref="F117:F122" si="15">C117/$C$115</f>
        <v>6.5090526246413302E-2</v>
      </c>
      <c r="G117" s="209">
        <f t="shared" ref="G117:G122" si="16">D117/$D$115</f>
        <v>5.7192202142796342E-2</v>
      </c>
    </row>
    <row r="118" spans="1:7" ht="14.1" customHeight="1" x14ac:dyDescent="0.3">
      <c r="A118" s="109" t="s">
        <v>61</v>
      </c>
      <c r="B118" s="144">
        <v>3869.6781390000006</v>
      </c>
      <c r="C118" s="145">
        <v>6410.273549999999</v>
      </c>
      <c r="D118" s="147">
        <f t="shared" si="13"/>
        <v>10279.951689</v>
      </c>
      <c r="E118" s="209">
        <f t="shared" si="14"/>
        <v>5.123290588909795E-2</v>
      </c>
      <c r="F118" s="209">
        <f t="shared" si="15"/>
        <v>7.1651545509249584E-2</v>
      </c>
      <c r="G118" s="209">
        <f t="shared" si="16"/>
        <v>6.230437567841822E-2</v>
      </c>
    </row>
    <row r="119" spans="1:7" ht="14.1" customHeight="1" x14ac:dyDescent="0.3">
      <c r="A119" s="109" t="s">
        <v>59</v>
      </c>
      <c r="B119" s="144">
        <v>12718.052478000001</v>
      </c>
      <c r="C119" s="145">
        <v>11297.252858</v>
      </c>
      <c r="D119" s="147">
        <f t="shared" si="13"/>
        <v>24015.305336000001</v>
      </c>
      <c r="E119" s="209">
        <f t="shared" si="14"/>
        <v>0.16838164888472212</v>
      </c>
      <c r="F119" s="209">
        <f t="shared" si="15"/>
        <v>0.12627630021880845</v>
      </c>
      <c r="G119" s="209">
        <f t="shared" si="16"/>
        <v>0.14555113204346362</v>
      </c>
    </row>
    <row r="120" spans="1:7" ht="14.1" customHeight="1" x14ac:dyDescent="0.3">
      <c r="A120" s="109" t="s">
        <v>60</v>
      </c>
      <c r="B120" s="144">
        <v>13373.440127999998</v>
      </c>
      <c r="C120" s="145">
        <v>16041.244921</v>
      </c>
      <c r="D120" s="147">
        <f t="shared" si="13"/>
        <v>29414.685049</v>
      </c>
      <c r="E120" s="209">
        <f t="shared" si="14"/>
        <v>0.17705870485351749</v>
      </c>
      <c r="F120" s="209">
        <f t="shared" si="15"/>
        <v>0.17930279909537564</v>
      </c>
      <c r="G120" s="209">
        <f t="shared" si="16"/>
        <v>0.17827550587774438</v>
      </c>
    </row>
    <row r="121" spans="1:7" ht="14.1" customHeight="1" x14ac:dyDescent="0.3">
      <c r="A121" s="109" t="s">
        <v>54</v>
      </c>
      <c r="B121" s="144">
        <v>9375.2270050000006</v>
      </c>
      <c r="C121" s="145">
        <v>14332.801183000001</v>
      </c>
      <c r="D121" s="147">
        <f t="shared" si="13"/>
        <v>23708.028188000004</v>
      </c>
      <c r="E121" s="209">
        <f t="shared" si="14"/>
        <v>0.12412405000696483</v>
      </c>
      <c r="F121" s="209">
        <f t="shared" si="15"/>
        <v>0.16020647921316103</v>
      </c>
      <c r="G121" s="209">
        <f t="shared" si="16"/>
        <v>0.14368879733163123</v>
      </c>
    </row>
    <row r="122" spans="1:7" ht="14.1" customHeight="1" x14ac:dyDescent="0.3">
      <c r="A122" s="40" t="s">
        <v>55</v>
      </c>
      <c r="B122" s="148">
        <v>19163.984288000007</v>
      </c>
      <c r="C122" s="149">
        <v>19538.437968000002</v>
      </c>
      <c r="D122" s="150">
        <f t="shared" si="13"/>
        <v>38702.422256000005</v>
      </c>
      <c r="E122" s="209">
        <f t="shared" si="14"/>
        <v>0.2537230664204489</v>
      </c>
      <c r="F122" s="209">
        <f t="shared" si="15"/>
        <v>0.21839306331066047</v>
      </c>
      <c r="G122" s="209">
        <f t="shared" si="16"/>
        <v>0.2345663023380575</v>
      </c>
    </row>
    <row r="123" spans="1:7" ht="14.1" customHeight="1" x14ac:dyDescent="0.3"/>
    <row r="124" spans="1:7" ht="14.1" customHeight="1" x14ac:dyDescent="0.3"/>
    <row r="125" spans="1:7" ht="14.1" customHeight="1" x14ac:dyDescent="0.3"/>
    <row r="126" spans="1:7" ht="14.1" customHeight="1" x14ac:dyDescent="0.3"/>
    <row r="127" spans="1:7" ht="14.1" customHeight="1" x14ac:dyDescent="0.3"/>
    <row r="128" spans="1:7" ht="14.1" customHeight="1" x14ac:dyDescent="0.3"/>
    <row r="129" spans="1:22" ht="14.1" customHeight="1" x14ac:dyDescent="0.3"/>
    <row r="130" spans="1:22" ht="21.45" customHeight="1" x14ac:dyDescent="0.3">
      <c r="A130" s="204" t="s">
        <v>125</v>
      </c>
      <c r="B130" s="129"/>
      <c r="C130" s="129"/>
      <c r="D130" s="129"/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</row>
    <row r="131" spans="1:22" ht="14.1" customHeight="1" x14ac:dyDescent="0.3">
      <c r="A131" s="3"/>
      <c r="B131" s="3"/>
      <c r="C131" s="3"/>
      <c r="D131" s="3"/>
      <c r="E131" s="3"/>
      <c r="F131" s="3"/>
      <c r="G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2" customHeight="1" x14ac:dyDescent="0.3">
      <c r="A132" s="368" t="s">
        <v>135</v>
      </c>
      <c r="B132" s="369"/>
      <c r="C132" s="370"/>
    </row>
    <row r="133" spans="1:22" x14ac:dyDescent="0.3">
      <c r="A133" s="6" t="s">
        <v>49</v>
      </c>
      <c r="B133" s="139">
        <v>65769</v>
      </c>
      <c r="C133" s="254">
        <f>B133/SUM($B$133:$B$140)</f>
        <v>0.69400008441668071</v>
      </c>
    </row>
    <row r="134" spans="1:22" x14ac:dyDescent="0.3">
      <c r="A134" s="7" t="s">
        <v>44</v>
      </c>
      <c r="B134" s="137">
        <v>11981</v>
      </c>
      <c r="C134" s="80">
        <f t="shared" ref="C134:C140" si="17">B134/SUM($B$133:$B$140)</f>
        <v>0.12642453148742192</v>
      </c>
    </row>
    <row r="135" spans="1:22" x14ac:dyDescent="0.3">
      <c r="A135" s="7" t="s">
        <v>45</v>
      </c>
      <c r="B135" s="137">
        <v>1950</v>
      </c>
      <c r="C135" s="80">
        <f t="shared" si="17"/>
        <v>2.0576565929427654E-2</v>
      </c>
    </row>
    <row r="136" spans="1:22" x14ac:dyDescent="0.3">
      <c r="A136" s="7" t="s">
        <v>46</v>
      </c>
      <c r="B136" s="137">
        <v>1387</v>
      </c>
      <c r="C136" s="80">
        <f t="shared" si="17"/>
        <v>1.463574202262367E-2</v>
      </c>
    </row>
    <row r="137" spans="1:22" x14ac:dyDescent="0.3">
      <c r="A137" s="7" t="s">
        <v>47</v>
      </c>
      <c r="B137" s="137">
        <v>2731</v>
      </c>
      <c r="C137" s="80">
        <f t="shared" si="17"/>
        <v>2.8817744386290731E-2</v>
      </c>
    </row>
    <row r="138" spans="1:22" x14ac:dyDescent="0.3">
      <c r="A138" s="7" t="s">
        <v>91</v>
      </c>
      <c r="B138" s="151">
        <v>6466</v>
      </c>
      <c r="C138" s="99">
        <f t="shared" si="17"/>
        <v>6.8229782204963701E-2</v>
      </c>
    </row>
    <row r="139" spans="1:22" x14ac:dyDescent="0.3">
      <c r="A139" s="7" t="s">
        <v>92</v>
      </c>
      <c r="B139" s="151">
        <v>4309</v>
      </c>
      <c r="C139" s="99">
        <f t="shared" si="17"/>
        <v>4.5468934661489109E-2</v>
      </c>
      <c r="E139" s="71"/>
    </row>
    <row r="140" spans="1:22" x14ac:dyDescent="0.3">
      <c r="A140" s="8" t="s">
        <v>93</v>
      </c>
      <c r="B140" s="152">
        <v>175</v>
      </c>
      <c r="C140" s="255">
        <f t="shared" si="17"/>
        <v>1.8466148911024818E-3</v>
      </c>
    </row>
    <row r="141" spans="1:22" x14ac:dyDescent="0.3">
      <c r="A141" s="47"/>
      <c r="B141" s="28"/>
      <c r="C141" s="50"/>
    </row>
    <row r="142" spans="1:22" ht="22.2" customHeight="1" x14ac:dyDescent="0.3">
      <c r="A142" s="47"/>
      <c r="B142" s="28"/>
      <c r="C142" s="50"/>
      <c r="D142" s="22"/>
      <c r="E142" s="22"/>
      <c r="F142" s="22"/>
      <c r="G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5" customHeight="1" x14ac:dyDescent="0.3">
      <c r="A143" s="47"/>
      <c r="B143" s="28"/>
      <c r="C143" s="50"/>
      <c r="D143" s="22"/>
      <c r="E143" s="22"/>
      <c r="F143" s="22"/>
      <c r="G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5" customHeight="1" x14ac:dyDescent="0.3">
      <c r="A144" s="362" t="s">
        <v>234</v>
      </c>
      <c r="B144" s="364" t="s">
        <v>139</v>
      </c>
      <c r="C144" s="364" t="s">
        <v>140</v>
      </c>
      <c r="D144" s="364" t="s">
        <v>21</v>
      </c>
      <c r="F144" s="22"/>
      <c r="H144" s="1"/>
      <c r="I144" s="1"/>
      <c r="J144" s="11"/>
      <c r="K144" s="10"/>
      <c r="L144" s="10"/>
      <c r="M144" s="10"/>
      <c r="N144" s="10"/>
      <c r="O144" s="10"/>
      <c r="P144" s="10"/>
      <c r="Q144" s="10"/>
    </row>
    <row r="145" spans="1:10" x14ac:dyDescent="0.3">
      <c r="A145" s="363"/>
      <c r="B145" s="365"/>
      <c r="C145" s="365"/>
      <c r="D145" s="365"/>
      <c r="F145" s="22"/>
      <c r="J145" s="3"/>
    </row>
    <row r="146" spans="1:10" ht="13.95" customHeight="1" x14ac:dyDescent="0.3">
      <c r="A146" s="45" t="s">
        <v>29</v>
      </c>
      <c r="B146" s="153">
        <v>18284.066141000003</v>
      </c>
      <c r="C146" s="189">
        <v>5480.2497459999995</v>
      </c>
      <c r="D146" s="182">
        <f>C146/B146</f>
        <v>0.29972817335806634</v>
      </c>
      <c r="J146" s="3"/>
    </row>
    <row r="147" spans="1:10" ht="13.95" customHeight="1" x14ac:dyDescent="0.3">
      <c r="A147" s="181" t="s">
        <v>30</v>
      </c>
      <c r="B147" s="154">
        <v>85521.702326999977</v>
      </c>
      <c r="C147" s="190">
        <v>14588.071944000001</v>
      </c>
      <c r="D147" s="183">
        <f t="shared" ref="D147:D149" si="18">C147/B147</f>
        <v>0.17057742709822574</v>
      </c>
    </row>
    <row r="148" spans="1:10" ht="13.95" customHeight="1" x14ac:dyDescent="0.3">
      <c r="A148" s="181" t="s">
        <v>141</v>
      </c>
      <c r="B148" s="154">
        <v>11463.828974999999</v>
      </c>
      <c r="C148" s="190">
        <v>1313.656475</v>
      </c>
      <c r="D148" s="183">
        <f t="shared" si="18"/>
        <v>0.11459142297610909</v>
      </c>
    </row>
    <row r="149" spans="1:10" ht="13.95" customHeight="1" x14ac:dyDescent="0.3">
      <c r="A149" s="40" t="s">
        <v>3</v>
      </c>
      <c r="B149" s="191">
        <f>SUM(B146:B148)</f>
        <v>115269.59744299998</v>
      </c>
      <c r="C149" s="192">
        <f>SUM(C146:C148)</f>
        <v>21381.978165</v>
      </c>
      <c r="D149" s="184">
        <f t="shared" si="18"/>
        <v>0.18549538333881352</v>
      </c>
      <c r="E149" s="185">
        <f>1-D149</f>
        <v>0.81450461666118645</v>
      </c>
      <c r="J149" s="22"/>
    </row>
    <row r="150" spans="1:10" ht="13.95" customHeight="1" x14ac:dyDescent="0.3">
      <c r="A150" s="47"/>
      <c r="B150" s="28"/>
      <c r="C150" s="50"/>
      <c r="J150" s="22"/>
    </row>
    <row r="151" spans="1:10" ht="13.95" customHeight="1" x14ac:dyDescent="0.3">
      <c r="A151" s="47"/>
      <c r="B151" s="28"/>
      <c r="C151" s="50"/>
      <c r="F151" s="217" t="s">
        <v>275</v>
      </c>
      <c r="G151" s="217"/>
      <c r="J151" s="22"/>
    </row>
    <row r="152" spans="1:10" ht="13.95" customHeight="1" x14ac:dyDescent="0.3">
      <c r="A152" s="47"/>
      <c r="B152" s="28"/>
      <c r="C152" s="50"/>
      <c r="J152" s="22"/>
    </row>
    <row r="153" spans="1:10" ht="13.95" customHeight="1" x14ac:dyDescent="0.3">
      <c r="A153" s="22"/>
      <c r="J153" s="22"/>
    </row>
    <row r="154" spans="1:10" ht="13.95" customHeight="1" x14ac:dyDescent="0.3">
      <c r="A154" s="371"/>
      <c r="B154" s="373"/>
      <c r="C154" s="373"/>
      <c r="D154" s="373"/>
      <c r="E154" s="1"/>
      <c r="F154" s="374"/>
      <c r="G154" s="374"/>
      <c r="H154" s="347"/>
      <c r="I154" s="347"/>
      <c r="J154" s="348"/>
    </row>
    <row r="155" spans="1:10" ht="13.95" customHeight="1" x14ac:dyDescent="0.3">
      <c r="A155" s="372"/>
      <c r="B155" s="373"/>
      <c r="C155" s="373"/>
      <c r="D155" s="373"/>
      <c r="E155" s="1"/>
      <c r="F155" s="374"/>
      <c r="G155" s="374"/>
      <c r="H155" s="347"/>
      <c r="I155" s="347"/>
      <c r="J155" s="348"/>
    </row>
    <row r="156" spans="1:10" ht="13.95" customHeight="1" x14ac:dyDescent="0.3">
      <c r="A156" s="47"/>
      <c r="B156" s="175"/>
      <c r="C156" s="175"/>
      <c r="D156" s="176"/>
      <c r="E156" s="1"/>
      <c r="F156" s="47"/>
      <c r="G156" s="47"/>
      <c r="H156" s="177"/>
      <c r="I156" s="177"/>
      <c r="J156" s="103"/>
    </row>
    <row r="157" spans="1:10" ht="13.95" customHeight="1" x14ac:dyDescent="0.3">
      <c r="A157" s="47"/>
      <c r="B157" s="175"/>
      <c r="C157" s="175"/>
      <c r="D157" s="176"/>
      <c r="E157" s="1"/>
      <c r="F157" s="47"/>
      <c r="G157" s="47"/>
      <c r="H157" s="177"/>
      <c r="I157" s="177"/>
      <c r="J157" s="103"/>
    </row>
    <row r="158" spans="1:10" ht="13.95" customHeight="1" x14ac:dyDescent="0.3">
      <c r="A158" s="47"/>
      <c r="B158" s="175"/>
      <c r="C158" s="175"/>
      <c r="D158" s="176"/>
      <c r="E158" s="1"/>
      <c r="F158" s="257"/>
      <c r="G158" s="257"/>
      <c r="H158" s="178"/>
      <c r="I158" s="177"/>
      <c r="J158" s="103"/>
    </row>
    <row r="159" spans="1:10" ht="13.95" customHeight="1" x14ac:dyDescent="0.3">
      <c r="A159" s="47"/>
      <c r="B159" s="178"/>
      <c r="C159" s="175"/>
      <c r="D159" s="176"/>
      <c r="E159" s="103"/>
      <c r="F159" s="1"/>
      <c r="G159" s="1"/>
      <c r="H159" s="1"/>
      <c r="I159" s="1"/>
      <c r="J159" s="1"/>
    </row>
    <row r="160" spans="1:10" ht="13.95" customHeight="1" x14ac:dyDescent="0.3">
      <c r="A160" s="47"/>
      <c r="B160" s="59"/>
      <c r="C160" s="59"/>
      <c r="D160" s="176"/>
      <c r="E160" s="1"/>
      <c r="F160" s="1"/>
      <c r="G160" s="1"/>
      <c r="H160" s="1"/>
      <c r="I160" s="1"/>
      <c r="J160" s="1"/>
    </row>
    <row r="161" spans="1:22" ht="13.95" customHeight="1" x14ac:dyDescent="0.3">
      <c r="A161" s="47"/>
      <c r="B161" s="59"/>
      <c r="C161" s="27"/>
      <c r="D161" s="60"/>
    </row>
    <row r="162" spans="1:22" ht="13.95" customHeight="1" x14ac:dyDescent="0.3">
      <c r="A162" s="47"/>
      <c r="B162" s="59"/>
      <c r="C162" s="27"/>
      <c r="D162" s="60"/>
    </row>
    <row r="163" spans="1:22" ht="13.95" customHeight="1" x14ac:dyDescent="0.3">
      <c r="A163" s="47"/>
      <c r="B163" s="59"/>
      <c r="C163" s="27"/>
      <c r="D163" s="60"/>
    </row>
    <row r="164" spans="1:22" ht="21.45" customHeight="1" x14ac:dyDescent="0.3">
      <c r="A164" s="204" t="s">
        <v>265</v>
      </c>
      <c r="B164" s="129"/>
      <c r="C164" s="129"/>
      <c r="D164" s="129"/>
      <c r="E164" s="129"/>
      <c r="F164" s="129"/>
      <c r="G164" s="129"/>
      <c r="H164" s="129"/>
      <c r="I164" s="129"/>
      <c r="J164" s="129"/>
      <c r="K164" s="129"/>
      <c r="L164" s="129"/>
      <c r="M164" s="129"/>
      <c r="N164" s="129"/>
      <c r="O164" s="129"/>
      <c r="P164" s="129"/>
      <c r="Q164" s="129"/>
      <c r="R164" s="129"/>
      <c r="S164" s="129"/>
      <c r="T164" s="129"/>
      <c r="U164" s="129"/>
      <c r="V164" s="129"/>
    </row>
    <row r="165" spans="1:22" ht="37.950000000000003" customHeight="1" x14ac:dyDescent="0.3">
      <c r="A165" s="61"/>
      <c r="B165" s="59"/>
      <c r="C165" s="27"/>
      <c r="D165" s="60"/>
    </row>
    <row r="166" spans="1:22" ht="13.95" customHeight="1" x14ac:dyDescent="0.3">
      <c r="A166" s="61"/>
      <c r="B166" s="59"/>
      <c r="C166" s="27"/>
      <c r="D166" s="60"/>
    </row>
    <row r="167" spans="1:22" ht="13.95" customHeight="1" x14ac:dyDescent="0.3">
      <c r="A167" s="110" t="s">
        <v>95</v>
      </c>
      <c r="B167" s="85"/>
      <c r="C167" s="86"/>
      <c r="D167" s="60"/>
    </row>
    <row r="168" spans="1:22" ht="13.95" customHeight="1" x14ac:dyDescent="0.3">
      <c r="A168" s="258" t="s">
        <v>97</v>
      </c>
      <c r="B168" s="87" t="s">
        <v>0</v>
      </c>
      <c r="C168" s="140">
        <v>2334</v>
      </c>
      <c r="D168" s="60"/>
    </row>
    <row r="169" spans="1:22" ht="13.95" customHeight="1" x14ac:dyDescent="0.3">
      <c r="A169" s="259"/>
      <c r="B169" s="88" t="s">
        <v>96</v>
      </c>
      <c r="C169" s="141">
        <v>2387</v>
      </c>
      <c r="D169" s="60"/>
    </row>
    <row r="170" spans="1:22" ht="13.95" customHeight="1" x14ac:dyDescent="0.3">
      <c r="A170" s="259" t="s">
        <v>99</v>
      </c>
      <c r="B170" s="88" t="s">
        <v>0</v>
      </c>
      <c r="C170" s="141">
        <v>10935</v>
      </c>
      <c r="D170" s="60"/>
    </row>
    <row r="171" spans="1:22" ht="13.95" customHeight="1" x14ac:dyDescent="0.3">
      <c r="A171" s="301"/>
      <c r="B171" s="88" t="s">
        <v>96</v>
      </c>
      <c r="C171" s="141">
        <v>9057</v>
      </c>
      <c r="D171" s="60"/>
    </row>
    <row r="172" spans="1:22" ht="13.95" customHeight="1" x14ac:dyDescent="0.3">
      <c r="A172" s="259" t="s">
        <v>98</v>
      </c>
      <c r="B172" s="88" t="s">
        <v>0</v>
      </c>
      <c r="C172" s="141">
        <v>2009</v>
      </c>
      <c r="D172" s="60"/>
    </row>
    <row r="173" spans="1:22" ht="13.95" customHeight="1" x14ac:dyDescent="0.3">
      <c r="A173" s="302"/>
      <c r="B173" s="89" t="s">
        <v>96</v>
      </c>
      <c r="C173" s="142">
        <v>1815</v>
      </c>
      <c r="D173" s="60"/>
    </row>
    <row r="174" spans="1:22" ht="13.95" customHeight="1" x14ac:dyDescent="0.3">
      <c r="A174" s="187"/>
      <c r="B174" s="188" t="s">
        <v>2</v>
      </c>
      <c r="C174" s="193">
        <f>SUM(C168:C173)</f>
        <v>28537</v>
      </c>
      <c r="D174" s="60"/>
    </row>
    <row r="175" spans="1:22" ht="13.95" customHeight="1" x14ac:dyDescent="0.3">
      <c r="A175" s="187"/>
      <c r="B175" s="77"/>
      <c r="C175" s="27"/>
      <c r="D175" s="60"/>
    </row>
    <row r="176" spans="1:22" ht="13.95" customHeight="1" x14ac:dyDescent="0.3">
      <c r="A176" s="187"/>
      <c r="B176" s="77"/>
      <c r="C176" s="27"/>
      <c r="D176" s="60"/>
    </row>
    <row r="177" spans="1:4" ht="13.95" customHeight="1" x14ac:dyDescent="0.3">
      <c r="A177" s="61"/>
      <c r="B177" s="59"/>
      <c r="C177" s="27"/>
      <c r="D177" s="60"/>
    </row>
    <row r="178" spans="1:4" ht="13.95" customHeight="1" x14ac:dyDescent="0.3">
      <c r="A178" s="110" t="s">
        <v>240</v>
      </c>
      <c r="B178" s="85"/>
      <c r="C178" s="86"/>
      <c r="D178" s="60"/>
    </row>
    <row r="179" spans="1:4" ht="13.95" customHeight="1" x14ac:dyDescent="0.3">
      <c r="A179" s="109" t="s">
        <v>109</v>
      </c>
      <c r="B179" s="83"/>
      <c r="C179" s="140">
        <v>3009</v>
      </c>
      <c r="D179" s="60"/>
    </row>
    <row r="180" spans="1:4" ht="13.95" customHeight="1" x14ac:dyDescent="0.3">
      <c r="A180" s="109" t="s">
        <v>100</v>
      </c>
      <c r="B180" s="83"/>
      <c r="C180" s="141">
        <v>1956</v>
      </c>
      <c r="D180" s="60"/>
    </row>
    <row r="181" spans="1:4" ht="13.95" customHeight="1" x14ac:dyDescent="0.3">
      <c r="A181" s="109" t="s">
        <v>101</v>
      </c>
      <c r="B181" s="83"/>
      <c r="C181" s="141">
        <v>7697</v>
      </c>
      <c r="D181" s="60"/>
    </row>
    <row r="182" spans="1:4" ht="13.95" customHeight="1" x14ac:dyDescent="0.3">
      <c r="A182" s="109" t="s">
        <v>102</v>
      </c>
      <c r="B182" s="83"/>
      <c r="C182" s="141">
        <v>6078</v>
      </c>
      <c r="D182" s="60"/>
    </row>
    <row r="183" spans="1:4" ht="13.95" customHeight="1" x14ac:dyDescent="0.3">
      <c r="A183" s="40" t="s">
        <v>103</v>
      </c>
      <c r="B183" s="84"/>
      <c r="C183" s="142">
        <v>9738</v>
      </c>
      <c r="D183" s="60"/>
    </row>
    <row r="184" spans="1:4" ht="13.95" customHeight="1" x14ac:dyDescent="0.3">
      <c r="A184" s="61"/>
      <c r="B184" s="59"/>
      <c r="C184" s="27"/>
      <c r="D184" s="60"/>
    </row>
    <row r="185" spans="1:4" ht="13.95" customHeight="1" x14ac:dyDescent="0.3">
      <c r="A185" s="110" t="s">
        <v>108</v>
      </c>
      <c r="B185" s="90"/>
      <c r="C185" s="90"/>
      <c r="D185" s="91"/>
    </row>
    <row r="186" spans="1:4" ht="13.95" customHeight="1" x14ac:dyDescent="0.3">
      <c r="A186" s="45" t="s">
        <v>126</v>
      </c>
      <c r="B186" s="92"/>
      <c r="C186" s="82"/>
      <c r="D186" s="141">
        <v>1944</v>
      </c>
    </row>
    <row r="187" spans="1:4" ht="13.95" customHeight="1" x14ac:dyDescent="0.3">
      <c r="A187" s="109" t="s">
        <v>104</v>
      </c>
      <c r="B187" s="81"/>
      <c r="C187" s="83"/>
      <c r="D187" s="141">
        <v>3188</v>
      </c>
    </row>
    <row r="188" spans="1:4" ht="13.95" customHeight="1" x14ac:dyDescent="0.3">
      <c r="A188" s="109" t="s">
        <v>105</v>
      </c>
      <c r="B188" s="81"/>
      <c r="C188" s="83"/>
      <c r="D188" s="141">
        <v>5513</v>
      </c>
    </row>
    <row r="189" spans="1:4" ht="13.95" customHeight="1" x14ac:dyDescent="0.3">
      <c r="A189" s="109" t="s">
        <v>106</v>
      </c>
      <c r="B189" s="81"/>
      <c r="C189" s="83"/>
      <c r="D189" s="141">
        <v>12684</v>
      </c>
    </row>
    <row r="190" spans="1:4" ht="13.95" customHeight="1" x14ac:dyDescent="0.3">
      <c r="A190" s="40" t="s">
        <v>107</v>
      </c>
      <c r="B190" s="93"/>
      <c r="C190" s="84"/>
      <c r="D190" s="142">
        <v>5036</v>
      </c>
    </row>
    <row r="191" spans="1:4" ht="13.95" customHeight="1" x14ac:dyDescent="0.3"/>
    <row r="192" spans="1:4" ht="13.95" customHeight="1" x14ac:dyDescent="0.3"/>
    <row r="193" spans="1:22" ht="13.95" customHeight="1" x14ac:dyDescent="0.3"/>
    <row r="194" spans="1:22" ht="13.95" customHeight="1" x14ac:dyDescent="0.3"/>
    <row r="195" spans="1:22" ht="13.95" customHeight="1" x14ac:dyDescent="0.3"/>
    <row r="196" spans="1:22" ht="13.95" customHeight="1" x14ac:dyDescent="0.3"/>
    <row r="197" spans="1:22" ht="13.95" customHeight="1" x14ac:dyDescent="0.3">
      <c r="A197" s="61"/>
      <c r="B197" s="59"/>
      <c r="C197" s="27"/>
      <c r="D197" s="60"/>
    </row>
    <row r="198" spans="1:22" ht="20.100000000000001" customHeight="1" x14ac:dyDescent="0.3">
      <c r="A198" s="130" t="s">
        <v>247</v>
      </c>
      <c r="B198" s="130"/>
      <c r="C198" s="130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30"/>
      <c r="V198" s="129"/>
    </row>
    <row r="199" spans="1:22" ht="20.399999999999999" customHeight="1" x14ac:dyDescent="0.3"/>
    <row r="200" spans="1:22" ht="14.4" customHeight="1" x14ac:dyDescent="0.3">
      <c r="A200" s="260"/>
      <c r="B200" s="261"/>
      <c r="C200" s="261"/>
      <c r="D200" s="261"/>
      <c r="E200" s="261"/>
      <c r="F200" s="261"/>
      <c r="G200" s="262"/>
      <c r="H200" s="179"/>
    </row>
    <row r="201" spans="1:22" ht="13.95" customHeight="1" x14ac:dyDescent="0.3">
      <c r="A201" s="166" t="s">
        <v>113</v>
      </c>
      <c r="B201" s="167"/>
      <c r="C201" s="167"/>
      <c r="D201" s="167"/>
      <c r="E201" s="167"/>
      <c r="F201" s="167"/>
      <c r="G201" s="168"/>
    </row>
    <row r="202" spans="1:22" ht="13.95" customHeight="1" x14ac:dyDescent="0.3">
      <c r="A202" s="281" t="s">
        <v>119</v>
      </c>
      <c r="B202" s="282"/>
      <c r="C202" s="282"/>
      <c r="D202" s="282"/>
      <c r="E202" s="282"/>
      <c r="F202" s="283"/>
      <c r="G202" s="140">
        <v>21737</v>
      </c>
    </row>
    <row r="203" spans="1:22" ht="14.4" customHeight="1" x14ac:dyDescent="0.3">
      <c r="A203" s="284" t="s">
        <v>118</v>
      </c>
      <c r="B203" s="285"/>
      <c r="C203" s="285"/>
      <c r="D203" s="285"/>
      <c r="E203" s="285"/>
      <c r="F203" s="286"/>
      <c r="G203" s="142">
        <v>13661</v>
      </c>
    </row>
    <row r="204" spans="1:22" x14ac:dyDescent="0.3">
      <c r="A204" s="47"/>
      <c r="B204" s="180"/>
      <c r="C204" s="180"/>
      <c r="D204" s="180"/>
      <c r="E204" s="180"/>
      <c r="F204" s="180"/>
      <c r="G204" s="180"/>
      <c r="H204" s="221"/>
    </row>
    <row r="205" spans="1:22" ht="14.4" customHeight="1" x14ac:dyDescent="0.3">
      <c r="A205" s="47"/>
      <c r="B205" s="180"/>
      <c r="C205" s="180"/>
      <c r="D205" s="180"/>
      <c r="E205" s="180"/>
      <c r="F205" s="180"/>
      <c r="G205" s="180"/>
      <c r="H205" s="180"/>
    </row>
    <row r="207" spans="1:22" x14ac:dyDescent="0.3">
      <c r="A207" s="263"/>
      <c r="B207" s="264"/>
      <c r="C207" s="265"/>
      <c r="J207" s="3"/>
    </row>
    <row r="208" spans="1:22" ht="15" customHeight="1" x14ac:dyDescent="0.3">
      <c r="A208" s="379" t="s">
        <v>110</v>
      </c>
      <c r="B208" s="287" t="s">
        <v>111</v>
      </c>
      <c r="C208" s="287" t="s">
        <v>112</v>
      </c>
      <c r="J208" s="3"/>
    </row>
    <row r="209" spans="1:18" x14ac:dyDescent="0.3">
      <c r="A209" s="431"/>
      <c r="B209" s="288"/>
      <c r="C209" s="288"/>
      <c r="J209" s="3"/>
    </row>
    <row r="210" spans="1:18" x14ac:dyDescent="0.3">
      <c r="A210" s="431"/>
      <c r="B210" s="288"/>
      <c r="C210" s="288"/>
      <c r="D210" s="3"/>
      <c r="E210" s="3"/>
    </row>
    <row r="211" spans="1:18" x14ac:dyDescent="0.3">
      <c r="A211" s="431"/>
      <c r="B211" s="289"/>
      <c r="C211" s="289"/>
    </row>
    <row r="212" spans="1:18" x14ac:dyDescent="0.3">
      <c r="A212" s="380"/>
      <c r="B212" s="164">
        <v>201404</v>
      </c>
      <c r="C212" s="165">
        <v>28898</v>
      </c>
      <c r="D212" s="116">
        <f>C212/B212</f>
        <v>0.14348275108736669</v>
      </c>
      <c r="E212" s="117">
        <f>1-D212</f>
        <v>0.85651724891263337</v>
      </c>
    </row>
    <row r="213" spans="1:18" x14ac:dyDescent="0.3">
      <c r="A213" s="108" t="s">
        <v>276</v>
      </c>
      <c r="B213" s="106"/>
      <c r="C213" s="106"/>
      <c r="D213" s="107"/>
    </row>
    <row r="214" spans="1:18" x14ac:dyDescent="0.3">
      <c r="A214" s="263"/>
      <c r="B214" s="265"/>
      <c r="J214" s="22"/>
      <c r="K214" s="22"/>
      <c r="L214" s="22"/>
      <c r="M214" s="22"/>
      <c r="N214" s="22"/>
      <c r="O214" s="22"/>
      <c r="P214" s="22"/>
      <c r="Q214" s="22"/>
      <c r="R214" s="22"/>
    </row>
    <row r="215" spans="1:18" ht="14.4" customHeight="1" x14ac:dyDescent="0.3">
      <c r="A215" s="290" t="s">
        <v>117</v>
      </c>
      <c r="B215" s="291"/>
      <c r="J215" s="22"/>
      <c r="K215" s="22"/>
      <c r="L215" s="22"/>
      <c r="M215" s="22"/>
      <c r="N215" s="22"/>
      <c r="O215" s="22"/>
      <c r="P215" s="22"/>
      <c r="Q215" s="22"/>
      <c r="R215" s="22"/>
    </row>
    <row r="216" spans="1:18" x14ac:dyDescent="0.2">
      <c r="A216" s="105">
        <v>2007</v>
      </c>
      <c r="B216" s="194">
        <v>3142</v>
      </c>
      <c r="J216" s="22"/>
      <c r="K216" s="22"/>
      <c r="L216" s="22"/>
      <c r="M216" s="22"/>
      <c r="N216" s="22"/>
      <c r="O216" s="22"/>
      <c r="P216" s="22"/>
      <c r="Q216" s="22"/>
      <c r="R216" s="22"/>
    </row>
    <row r="217" spans="1:18" x14ac:dyDescent="0.2">
      <c r="A217" s="105">
        <v>2008</v>
      </c>
      <c r="B217" s="194">
        <v>3189</v>
      </c>
      <c r="J217" s="22"/>
      <c r="K217" s="22"/>
      <c r="L217" s="22"/>
      <c r="M217" s="22"/>
      <c r="N217" s="22"/>
      <c r="O217" s="22"/>
      <c r="P217" s="22"/>
      <c r="Q217" s="22"/>
      <c r="R217" s="22"/>
    </row>
    <row r="218" spans="1:18" x14ac:dyDescent="0.2">
      <c r="A218" s="105">
        <v>2009</v>
      </c>
      <c r="B218" s="194">
        <v>3577</v>
      </c>
      <c r="J218" s="22"/>
      <c r="K218" s="22"/>
      <c r="L218" s="22"/>
      <c r="M218" s="22"/>
      <c r="N218" s="22"/>
      <c r="O218" s="22"/>
      <c r="P218" s="22"/>
      <c r="Q218" s="22"/>
      <c r="R218" s="22"/>
    </row>
    <row r="219" spans="1:18" x14ac:dyDescent="0.2">
      <c r="A219" s="105">
        <v>2010</v>
      </c>
      <c r="B219" s="194">
        <v>3895</v>
      </c>
      <c r="J219" s="22"/>
      <c r="K219" s="22"/>
      <c r="L219" s="22"/>
      <c r="M219" s="22"/>
      <c r="N219" s="22"/>
      <c r="O219" s="22"/>
      <c r="P219" s="22"/>
      <c r="Q219" s="22"/>
      <c r="R219" s="22"/>
    </row>
    <row r="220" spans="1:18" x14ac:dyDescent="0.2">
      <c r="A220" s="105">
        <v>2011</v>
      </c>
      <c r="B220" s="194">
        <v>3944</v>
      </c>
      <c r="J220" s="22"/>
      <c r="K220" s="22"/>
      <c r="L220" s="22"/>
      <c r="M220" s="22"/>
      <c r="N220" s="22"/>
      <c r="O220" s="22"/>
      <c r="P220" s="22"/>
      <c r="Q220" s="22"/>
      <c r="R220" s="22"/>
    </row>
    <row r="221" spans="1:18" x14ac:dyDescent="0.3">
      <c r="J221" s="22"/>
      <c r="K221" s="22"/>
      <c r="L221" s="22"/>
      <c r="M221" s="22"/>
      <c r="N221" s="22"/>
      <c r="O221" s="22"/>
      <c r="P221" s="22"/>
      <c r="Q221" s="22"/>
      <c r="R221" s="22"/>
    </row>
    <row r="222" spans="1:18" x14ac:dyDescent="0.3">
      <c r="A222" s="263"/>
      <c r="B222" s="264"/>
      <c r="C222" s="264"/>
      <c r="D222" s="264"/>
      <c r="E222" s="264"/>
      <c r="F222" s="265"/>
      <c r="J222" s="22"/>
      <c r="K222" s="22"/>
      <c r="L222" s="22"/>
      <c r="M222" s="22"/>
      <c r="N222" s="22"/>
      <c r="O222" s="22"/>
      <c r="P222" s="22"/>
      <c r="Q222" s="22"/>
      <c r="R222" s="22"/>
    </row>
    <row r="223" spans="1:18" ht="14.4" customHeight="1" x14ac:dyDescent="0.3">
      <c r="A223" s="292" t="s">
        <v>113</v>
      </c>
      <c r="B223" s="293"/>
      <c r="C223" s="293"/>
      <c r="D223" s="293"/>
      <c r="E223" s="294"/>
      <c r="F223" s="102"/>
      <c r="J223" s="22"/>
      <c r="K223" s="22"/>
      <c r="L223" s="22"/>
      <c r="M223" s="22"/>
      <c r="N223" s="22"/>
      <c r="O223" s="22"/>
      <c r="P223" s="22"/>
      <c r="Q223" s="22"/>
      <c r="R223" s="22"/>
    </row>
    <row r="224" spans="1:18" ht="14.4" customHeight="1" x14ac:dyDescent="0.3">
      <c r="A224" s="295" t="s">
        <v>114</v>
      </c>
      <c r="B224" s="296"/>
      <c r="C224" s="296"/>
      <c r="D224" s="296"/>
      <c r="E224" s="297"/>
      <c r="F224" s="153">
        <v>66755</v>
      </c>
      <c r="I224" s="280"/>
      <c r="J224" s="280"/>
      <c r="K224" s="280"/>
      <c r="L224" s="280"/>
      <c r="M224" s="280"/>
      <c r="N224" s="280"/>
      <c r="O224" s="280"/>
      <c r="P224" s="280"/>
      <c r="Q224" s="280"/>
      <c r="R224" s="280"/>
    </row>
    <row r="225" spans="1:22" ht="14.4" customHeight="1" x14ac:dyDescent="0.3">
      <c r="A225" s="298" t="s">
        <v>121</v>
      </c>
      <c r="B225" s="299"/>
      <c r="C225" s="299"/>
      <c r="D225" s="299"/>
      <c r="E225" s="300"/>
      <c r="F225" s="154">
        <v>20130</v>
      </c>
      <c r="I225" s="279"/>
      <c r="J225" s="279"/>
      <c r="K225" s="279"/>
      <c r="L225" s="279"/>
      <c r="M225" s="279"/>
      <c r="N225" s="279"/>
      <c r="O225" s="279"/>
      <c r="P225" s="279"/>
      <c r="Q225" s="279"/>
      <c r="R225" s="177"/>
    </row>
    <row r="226" spans="1:22" ht="14.4" customHeight="1" x14ac:dyDescent="0.3">
      <c r="A226" s="298" t="s">
        <v>115</v>
      </c>
      <c r="B226" s="299"/>
      <c r="C226" s="299"/>
      <c r="D226" s="299"/>
      <c r="E226" s="300"/>
      <c r="F226" s="154">
        <v>6357</v>
      </c>
      <c r="I226" s="278"/>
      <c r="J226" s="278"/>
      <c r="K226" s="278"/>
      <c r="L226" s="278"/>
      <c r="M226" s="278"/>
      <c r="N226" s="278"/>
      <c r="O226" s="278"/>
      <c r="P226" s="278"/>
      <c r="Q226" s="278"/>
      <c r="R226" s="177"/>
    </row>
    <row r="227" spans="1:22" ht="14.4" customHeight="1" x14ac:dyDescent="0.3">
      <c r="A227" s="399" t="s">
        <v>120</v>
      </c>
      <c r="B227" s="400"/>
      <c r="C227" s="400"/>
      <c r="D227" s="400"/>
      <c r="E227" s="401"/>
      <c r="F227" s="157">
        <v>16088</v>
      </c>
      <c r="J227" s="22"/>
      <c r="K227" s="22"/>
      <c r="L227" s="22"/>
      <c r="M227" s="22"/>
      <c r="N227" s="22"/>
      <c r="O227" s="22"/>
      <c r="P227" s="22"/>
      <c r="Q227" s="22"/>
      <c r="R227" s="22"/>
    </row>
    <row r="228" spans="1:22" x14ac:dyDescent="0.3">
      <c r="J228" s="22"/>
      <c r="K228" s="22"/>
      <c r="L228" s="22"/>
      <c r="M228" s="22"/>
      <c r="N228" s="22"/>
      <c r="O228" s="22"/>
      <c r="P228" s="22"/>
      <c r="Q228" s="22"/>
      <c r="R228" s="22"/>
    </row>
    <row r="230" spans="1:22" ht="14.4" customHeight="1" x14ac:dyDescent="0.3"/>
    <row r="231" spans="1:22" ht="20.100000000000001" customHeight="1" x14ac:dyDescent="0.3">
      <c r="A231" s="130" t="s">
        <v>229</v>
      </c>
      <c r="B231" s="130"/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</row>
    <row r="232" spans="1:22" ht="20.85" customHeight="1" x14ac:dyDescent="0.3">
      <c r="A232" s="65"/>
      <c r="B232" s="65"/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/>
      <c r="T232" s="65"/>
      <c r="U232" s="65"/>
      <c r="V232" s="65"/>
    </row>
    <row r="233" spans="1:22" ht="15" customHeight="1" x14ac:dyDescent="0.3">
      <c r="A233" s="405" t="s">
        <v>136</v>
      </c>
      <c r="B233" s="406"/>
      <c r="C233" s="407"/>
      <c r="D233" s="65"/>
      <c r="E233" s="113" t="s">
        <v>67</v>
      </c>
      <c r="F233" s="114"/>
      <c r="G233" s="114"/>
      <c r="H233" s="227"/>
      <c r="I233" s="227"/>
      <c r="J233" s="114"/>
      <c r="K233" s="114"/>
      <c r="L233" s="115"/>
      <c r="M233" s="65"/>
      <c r="N233" s="65"/>
      <c r="O233" s="65"/>
      <c r="P233" s="65"/>
      <c r="Q233" s="65"/>
      <c r="R233" s="65"/>
      <c r="S233" s="65"/>
      <c r="T233" s="65"/>
      <c r="U233" s="65"/>
      <c r="V233" s="65"/>
    </row>
    <row r="234" spans="1:22" x14ac:dyDescent="0.3">
      <c r="A234" s="45" t="s">
        <v>66</v>
      </c>
      <c r="B234" s="158">
        <v>124364</v>
      </c>
      <c r="C234" s="78">
        <f>B234/B236</f>
        <v>0.85657216849877404</v>
      </c>
      <c r="E234" s="45" t="s">
        <v>74</v>
      </c>
      <c r="F234" s="46"/>
      <c r="G234" s="46"/>
      <c r="H234" s="228"/>
      <c r="I234" s="228"/>
      <c r="J234" s="94"/>
      <c r="K234" s="160">
        <v>42109</v>
      </c>
      <c r="L234" s="98">
        <f>K234/SUM(K234:K235)</f>
        <v>0.33638760185333122</v>
      </c>
    </row>
    <row r="235" spans="1:22" x14ac:dyDescent="0.3">
      <c r="A235" s="109" t="s">
        <v>65</v>
      </c>
      <c r="B235" s="137">
        <v>20824</v>
      </c>
      <c r="C235" s="79">
        <f>B235/B236</f>
        <v>0.14342783150122598</v>
      </c>
      <c r="E235" s="109" t="s">
        <v>75</v>
      </c>
      <c r="F235" s="51"/>
      <c r="G235" s="51"/>
      <c r="H235" s="1"/>
      <c r="I235" s="1"/>
      <c r="J235" s="95"/>
      <c r="K235" s="155">
        <v>83071</v>
      </c>
      <c r="L235" s="99">
        <f>K235/SUM(K234:K235)</f>
        <v>0.66361239814666884</v>
      </c>
      <c r="M235" s="22"/>
      <c r="N235" s="22"/>
    </row>
    <row r="236" spans="1:22" x14ac:dyDescent="0.3">
      <c r="A236" s="55" t="s">
        <v>86</v>
      </c>
      <c r="B236" s="159">
        <f>SUM(B234:B235)</f>
        <v>145188</v>
      </c>
      <c r="C236" s="66"/>
      <c r="E236" s="96" t="s">
        <v>273</v>
      </c>
      <c r="F236" s="52"/>
      <c r="G236" s="52"/>
      <c r="H236" s="122"/>
      <c r="I236" s="122"/>
      <c r="J236" s="97"/>
      <c r="K236" s="156">
        <v>20117</v>
      </c>
      <c r="L236" s="100">
        <f>K236/SUM(K234:K235)</f>
        <v>0.16070458539702828</v>
      </c>
      <c r="M236" s="101">
        <f>1-L236</f>
        <v>0.83929541460297175</v>
      </c>
      <c r="N236" s="22"/>
    </row>
    <row r="237" spans="1:22" x14ac:dyDescent="0.3">
      <c r="G237" s="22"/>
    </row>
    <row r="238" spans="1:22" x14ac:dyDescent="0.3">
      <c r="G238" s="22"/>
    </row>
    <row r="239" spans="1:22" x14ac:dyDescent="0.3">
      <c r="A239" s="408" t="s">
        <v>68</v>
      </c>
      <c r="B239" s="409"/>
      <c r="C239" s="410"/>
      <c r="G239" s="22"/>
    </row>
    <row r="240" spans="1:22" x14ac:dyDescent="0.3">
      <c r="A240" s="45" t="s">
        <v>69</v>
      </c>
      <c r="B240" s="140">
        <v>22205</v>
      </c>
      <c r="C240" s="78">
        <f>B240/$B$245</f>
        <v>0.17315190268247035</v>
      </c>
      <c r="G240" s="22"/>
    </row>
    <row r="241" spans="1:7" x14ac:dyDescent="0.3">
      <c r="A241" s="109" t="s">
        <v>70</v>
      </c>
      <c r="B241" s="141">
        <v>28518</v>
      </c>
      <c r="C241" s="80">
        <f>B241/$B$245</f>
        <v>0.22237991266375545</v>
      </c>
      <c r="G241" s="22"/>
    </row>
    <row r="242" spans="1:7" x14ac:dyDescent="0.3">
      <c r="A242" s="109" t="s">
        <v>71</v>
      </c>
      <c r="B242" s="141">
        <v>32597</v>
      </c>
      <c r="C242" s="80">
        <f>B242/$B$245</f>
        <v>0.25418746101060513</v>
      </c>
      <c r="G242" s="22"/>
    </row>
    <row r="243" spans="1:7" x14ac:dyDescent="0.3">
      <c r="A243" s="109" t="s">
        <v>72</v>
      </c>
      <c r="B243" s="141">
        <v>26795</v>
      </c>
      <c r="C243" s="80">
        <f>B243/$B$245</f>
        <v>0.20894416718652525</v>
      </c>
      <c r="G243" s="22"/>
    </row>
    <row r="244" spans="1:7" x14ac:dyDescent="0.3">
      <c r="A244" s="109" t="s">
        <v>73</v>
      </c>
      <c r="B244" s="141">
        <v>18125</v>
      </c>
      <c r="C244" s="79">
        <f>B244/$B$245</f>
        <v>0.14133655645664378</v>
      </c>
      <c r="G244" s="22"/>
    </row>
    <row r="245" spans="1:7" x14ac:dyDescent="0.3">
      <c r="A245" s="55" t="s">
        <v>2</v>
      </c>
      <c r="B245" s="159">
        <f>SUM(B240:B244)</f>
        <v>128240</v>
      </c>
      <c r="C245" s="66"/>
      <c r="G245" s="22"/>
    </row>
    <row r="246" spans="1:7" x14ac:dyDescent="0.3">
      <c r="G246" s="22"/>
    </row>
    <row r="247" spans="1:7" x14ac:dyDescent="0.3">
      <c r="G247" s="22"/>
    </row>
    <row r="248" spans="1:7" x14ac:dyDescent="0.3">
      <c r="G248" s="22"/>
    </row>
    <row r="249" spans="1:7" x14ac:dyDescent="0.3">
      <c r="G249" s="22"/>
    </row>
    <row r="250" spans="1:7" ht="28.2" customHeight="1" x14ac:dyDescent="0.3">
      <c r="A250" s="32" t="s">
        <v>246</v>
      </c>
      <c r="B250" s="202"/>
      <c r="C250" s="102"/>
    </row>
    <row r="251" spans="1:7" x14ac:dyDescent="0.3">
      <c r="A251" s="199" t="s">
        <v>242</v>
      </c>
      <c r="B251" s="200">
        <v>30709.986003000002</v>
      </c>
      <c r="C251" s="201">
        <f>B251/$B$255</f>
        <v>0.2394723146893879</v>
      </c>
    </row>
    <row r="252" spans="1:7" x14ac:dyDescent="0.3">
      <c r="A252" s="199" t="s">
        <v>243</v>
      </c>
      <c r="B252" s="200">
        <v>33809.856719999996</v>
      </c>
      <c r="C252" s="201">
        <f t="shared" ref="C252:C254" si="19">B252/$B$255</f>
        <v>0.26364468701692084</v>
      </c>
    </row>
    <row r="253" spans="1:7" x14ac:dyDescent="0.3">
      <c r="A253" s="199" t="s">
        <v>244</v>
      </c>
      <c r="B253" s="200">
        <v>24136.788864999999</v>
      </c>
      <c r="C253" s="201">
        <f t="shared" si="19"/>
        <v>0.1882154129964744</v>
      </c>
    </row>
    <row r="254" spans="1:7" x14ac:dyDescent="0.3">
      <c r="A254" s="199" t="s">
        <v>245</v>
      </c>
      <c r="B254" s="200">
        <v>39583.603792999987</v>
      </c>
      <c r="C254" s="201">
        <f t="shared" si="19"/>
        <v>0.30866758529721694</v>
      </c>
    </row>
    <row r="255" spans="1:7" x14ac:dyDescent="0.3">
      <c r="A255" s="47"/>
      <c r="B255" s="200">
        <f>SUM(B251:B254)</f>
        <v>128240.23538099998</v>
      </c>
      <c r="C255" s="103"/>
    </row>
    <row r="256" spans="1:7" x14ac:dyDescent="0.3">
      <c r="A256" s="2" t="s">
        <v>274</v>
      </c>
    </row>
    <row r="262" spans="1:22" ht="20.100000000000001" customHeight="1" x14ac:dyDescent="0.3">
      <c r="A262" s="220" t="s">
        <v>228</v>
      </c>
      <c r="B262" s="220"/>
      <c r="C262" s="220"/>
      <c r="D262" s="220"/>
      <c r="E262" s="220"/>
      <c r="F262" s="220"/>
      <c r="G262" s="220"/>
      <c r="H262" s="220"/>
      <c r="I262" s="220"/>
      <c r="J262" s="220"/>
      <c r="K262" s="220"/>
      <c r="L262" s="220"/>
      <c r="M262" s="220"/>
      <c r="N262" s="220"/>
      <c r="O262" s="220"/>
      <c r="P262" s="220"/>
      <c r="Q262" s="220"/>
      <c r="R262" s="220"/>
      <c r="S262" s="220"/>
      <c r="T262" s="220"/>
      <c r="U262" s="220"/>
      <c r="V262" s="220"/>
    </row>
    <row r="263" spans="1:22" ht="20.85" customHeight="1" x14ac:dyDescent="0.3">
      <c r="A263" s="1"/>
      <c r="B263" s="1"/>
      <c r="C263" s="10"/>
      <c r="D263" s="10"/>
      <c r="F263" s="3"/>
      <c r="G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 x14ac:dyDescent="0.3">
      <c r="A264" s="110" t="s">
        <v>48</v>
      </c>
      <c r="B264" s="111"/>
      <c r="C264" s="111"/>
      <c r="D264" s="111"/>
      <c r="E264" s="112"/>
      <c r="G264" s="3"/>
    </row>
    <row r="265" spans="1:22" ht="14.4" customHeight="1" x14ac:dyDescent="0.3">
      <c r="A265" s="203" t="s">
        <v>269</v>
      </c>
      <c r="B265" s="46"/>
      <c r="C265" s="46"/>
      <c r="D265" s="140">
        <v>71667</v>
      </c>
      <c r="E265" s="207">
        <f>D265/SUM($D$265:$D$266)</f>
        <v>0.75622830250398332</v>
      </c>
      <c r="G265" s="3"/>
    </row>
    <row r="266" spans="1:22" ht="14.4" customHeight="1" x14ac:dyDescent="0.3">
      <c r="A266" s="210" t="s">
        <v>270</v>
      </c>
      <c r="B266" s="211"/>
      <c r="C266" s="212"/>
      <c r="D266" s="142">
        <v>23102</v>
      </c>
      <c r="E266" s="213">
        <f>D266/SUM($D$265:$D$266)</f>
        <v>0.24377169749601663</v>
      </c>
      <c r="G266" s="3"/>
    </row>
    <row r="267" spans="1:22" x14ac:dyDescent="0.3">
      <c r="A267" s="47"/>
      <c r="B267" s="47"/>
      <c r="C267" s="48"/>
      <c r="D267" s="177"/>
      <c r="E267" s="103"/>
      <c r="G267" s="3"/>
    </row>
    <row r="268" spans="1:22" x14ac:dyDescent="0.3">
      <c r="A268" s="47"/>
      <c r="B268" s="47"/>
      <c r="C268" s="48"/>
      <c r="D268" s="177"/>
      <c r="E268" s="103"/>
      <c r="G268" s="3"/>
    </row>
    <row r="269" spans="1:22" x14ac:dyDescent="0.3">
      <c r="A269" s="47"/>
      <c r="B269" s="47"/>
      <c r="C269" s="48"/>
      <c r="D269" s="177"/>
      <c r="E269" s="103"/>
      <c r="G269" s="3"/>
    </row>
    <row r="270" spans="1:22" x14ac:dyDescent="0.3">
      <c r="A270" s="47"/>
      <c r="B270" s="47"/>
      <c r="C270" s="48"/>
      <c r="D270" s="177"/>
      <c r="E270" s="103"/>
      <c r="G270" s="3"/>
    </row>
    <row r="271" spans="1:22" x14ac:dyDescent="0.3">
      <c r="A271" s="61"/>
      <c r="B271" s="61"/>
      <c r="C271" s="62"/>
      <c r="D271" s="27"/>
      <c r="E271" s="50"/>
      <c r="G271" s="3"/>
    </row>
    <row r="272" spans="1:22" x14ac:dyDescent="0.3">
      <c r="A272" s="61"/>
      <c r="B272" s="61"/>
      <c r="C272" s="62"/>
      <c r="D272" s="27"/>
      <c r="E272" s="50"/>
      <c r="G272" s="3"/>
    </row>
    <row r="273" spans="1:14" x14ac:dyDescent="0.3">
      <c r="A273" s="61"/>
      <c r="B273" s="61"/>
      <c r="C273" s="62"/>
      <c r="D273" s="27"/>
      <c r="E273" s="50"/>
      <c r="G273" s="3"/>
    </row>
    <row r="274" spans="1:14" x14ac:dyDescent="0.3">
      <c r="A274" s="61"/>
      <c r="B274" s="61"/>
      <c r="C274" s="62"/>
      <c r="D274" s="27"/>
      <c r="E274" s="50"/>
      <c r="G274" s="3"/>
    </row>
    <row r="275" spans="1:14" x14ac:dyDescent="0.3">
      <c r="A275" s="61"/>
      <c r="B275" s="61"/>
      <c r="C275" s="62"/>
      <c r="D275" s="27"/>
      <c r="E275" s="50"/>
      <c r="G275" s="3"/>
    </row>
    <row r="276" spans="1:14" ht="33" customHeight="1" x14ac:dyDescent="0.3">
      <c r="A276" s="61"/>
      <c r="B276" s="61"/>
      <c r="C276" s="62"/>
      <c r="D276" s="27"/>
      <c r="E276" s="50"/>
      <c r="G276" s="3"/>
    </row>
    <row r="277" spans="1:14" x14ac:dyDescent="0.3">
      <c r="A277" s="61"/>
      <c r="B277" s="61"/>
      <c r="C277" s="62"/>
      <c r="D277" s="27"/>
      <c r="E277" s="50"/>
      <c r="G277" s="3"/>
    </row>
    <row r="278" spans="1:14" x14ac:dyDescent="0.3">
      <c r="A278" s="61"/>
      <c r="B278" s="61"/>
      <c r="C278" s="62"/>
      <c r="D278" s="27"/>
      <c r="E278" s="50"/>
      <c r="G278" s="3"/>
      <c r="H278" s="229" t="s">
        <v>50</v>
      </c>
      <c r="I278" s="230"/>
      <c r="J278" s="111"/>
      <c r="K278" s="111"/>
      <c r="L278" s="112"/>
      <c r="M278" s="63"/>
      <c r="N278" s="64"/>
    </row>
    <row r="279" spans="1:14" x14ac:dyDescent="0.3">
      <c r="A279" s="61"/>
      <c r="B279" s="61"/>
      <c r="C279" s="62"/>
      <c r="D279" s="27"/>
      <c r="E279" s="50"/>
      <c r="G279" s="3"/>
      <c r="H279" s="231" t="s">
        <v>80</v>
      </c>
      <c r="I279" s="228"/>
      <c r="J279" s="46"/>
      <c r="K279" s="46"/>
      <c r="L279" s="46"/>
      <c r="M279" s="153">
        <v>2863</v>
      </c>
      <c r="N279" s="251">
        <f>M279/SUM($M$279:$M$283)</f>
        <v>3.0217315587828638E-2</v>
      </c>
    </row>
    <row r="280" spans="1:14" x14ac:dyDescent="0.3">
      <c r="A280" s="61"/>
      <c r="B280" s="61"/>
      <c r="C280" s="62"/>
      <c r="D280" s="27"/>
      <c r="E280" s="50"/>
      <c r="G280" s="3"/>
      <c r="H280" s="232" t="s">
        <v>76</v>
      </c>
      <c r="I280" s="1"/>
      <c r="J280" s="51"/>
      <c r="K280" s="51"/>
      <c r="L280" s="51"/>
      <c r="M280" s="154">
        <v>10921</v>
      </c>
      <c r="N280" s="252">
        <f>M280/SUM($M$279:$M$283)</f>
        <v>0.11526486326743855</v>
      </c>
    </row>
    <row r="281" spans="1:14" x14ac:dyDescent="0.3">
      <c r="A281" s="47"/>
      <c r="B281" s="47"/>
      <c r="C281" s="48"/>
      <c r="D281" s="49"/>
      <c r="E281" s="50"/>
      <c r="H281" s="232" t="s">
        <v>77</v>
      </c>
      <c r="I281" s="1"/>
      <c r="J281" s="51"/>
      <c r="K281" s="51"/>
      <c r="L281" s="51"/>
      <c r="M281" s="154">
        <v>7854</v>
      </c>
      <c r="N281" s="252">
        <f>M281/SUM($M$279:$M$283)</f>
        <v>8.2894445206708398E-2</v>
      </c>
    </row>
    <row r="282" spans="1:14" x14ac:dyDescent="0.3">
      <c r="H282" s="232" t="s">
        <v>78</v>
      </c>
      <c r="I282" s="1"/>
      <c r="J282" s="51"/>
      <c r="K282" s="51"/>
      <c r="L282" s="51"/>
      <c r="M282" s="154">
        <v>55314</v>
      </c>
      <c r="N282" s="252">
        <f>M282/SUM($M$279:$M$283)</f>
        <v>0.58380740287291422</v>
      </c>
    </row>
    <row r="283" spans="1:14" x14ac:dyDescent="0.3">
      <c r="H283" s="233" t="s">
        <v>79</v>
      </c>
      <c r="I283" s="122"/>
      <c r="J283" s="52"/>
      <c r="K283" s="52"/>
      <c r="L283" s="52"/>
      <c r="M283" s="157">
        <v>17795</v>
      </c>
      <c r="N283" s="253">
        <f>M283/SUM($M$279:$M$283)</f>
        <v>0.18781597306511025</v>
      </c>
    </row>
    <row r="285" spans="1:14" x14ac:dyDescent="0.3">
      <c r="H285" s="275" t="s">
        <v>241</v>
      </c>
      <c r="I285" s="276"/>
      <c r="J285" s="276"/>
      <c r="K285" s="276"/>
      <c r="L285" s="276"/>
      <c r="M285" s="276"/>
      <c r="N285" s="277"/>
    </row>
    <row r="286" spans="1:14" x14ac:dyDescent="0.3">
      <c r="H286" s="234" t="s">
        <v>90</v>
      </c>
      <c r="I286" s="235"/>
      <c r="J286" s="70"/>
      <c r="K286" s="70"/>
      <c r="L286" s="70"/>
      <c r="M286" s="161">
        <v>35882</v>
      </c>
      <c r="N286" s="250">
        <f>M286/$M$289</f>
        <v>0.27981658530498932</v>
      </c>
    </row>
    <row r="287" spans="1:14" ht="15" customHeight="1" x14ac:dyDescent="0.3">
      <c r="H287" s="272" t="s">
        <v>81</v>
      </c>
      <c r="I287" s="273"/>
      <c r="J287" s="273"/>
      <c r="K287" s="273"/>
      <c r="L287" s="274"/>
      <c r="M287" s="162">
        <v>70813</v>
      </c>
      <c r="N287" s="250">
        <f>M287/$M$289</f>
        <v>0.55221704072242928</v>
      </c>
    </row>
    <row r="288" spans="1:14" ht="14.4" customHeight="1" x14ac:dyDescent="0.3">
      <c r="H288" s="269" t="s">
        <v>82</v>
      </c>
      <c r="I288" s="270"/>
      <c r="J288" s="270"/>
      <c r="K288" s="270"/>
      <c r="L288" s="271"/>
      <c r="M288" s="162">
        <v>21546</v>
      </c>
      <c r="N288" s="250">
        <f>M288/$M$289</f>
        <v>0.16802096167942979</v>
      </c>
    </row>
    <row r="289" spans="1:22" ht="14.4" customHeight="1" x14ac:dyDescent="0.3">
      <c r="H289" s="266" t="s">
        <v>20</v>
      </c>
      <c r="I289" s="267"/>
      <c r="J289" s="267"/>
      <c r="K289" s="267"/>
      <c r="L289" s="268"/>
      <c r="M289" s="163">
        <f>B71</f>
        <v>128234</v>
      </c>
      <c r="N289" s="67"/>
    </row>
    <row r="290" spans="1:22" ht="14.4" customHeight="1" x14ac:dyDescent="0.3"/>
    <row r="291" spans="1:22" ht="14.4" customHeight="1" x14ac:dyDescent="0.3"/>
    <row r="293" spans="1:22" ht="15.6" x14ac:dyDescent="0.3">
      <c r="A293" s="130" t="s">
        <v>227</v>
      </c>
      <c r="B293" s="130"/>
      <c r="C293" s="130"/>
      <c r="D293" s="130"/>
      <c r="E293" s="130"/>
      <c r="F293" s="130"/>
      <c r="G293" s="130"/>
      <c r="H293" s="130"/>
      <c r="I293" s="130"/>
      <c r="J293" s="130"/>
      <c r="K293" s="130"/>
      <c r="L293" s="130"/>
      <c r="M293" s="130"/>
      <c r="N293" s="130"/>
      <c r="O293" s="130"/>
      <c r="P293" s="130"/>
      <c r="Q293" s="130"/>
      <c r="R293" s="130"/>
      <c r="S293" s="130"/>
      <c r="T293" s="130"/>
      <c r="U293" s="130"/>
      <c r="V293" s="130"/>
    </row>
    <row r="294" spans="1:22" x14ac:dyDescent="0.3">
      <c r="A294" s="10"/>
      <c r="B294" s="10"/>
      <c r="C294" s="10"/>
      <c r="D294" s="10"/>
      <c r="E294" s="10"/>
      <c r="F294" s="10"/>
      <c r="G294" s="10"/>
      <c r="H294" s="1"/>
      <c r="I294" s="1"/>
      <c r="J294" s="3"/>
      <c r="P294" s="10"/>
      <c r="Q294" s="10"/>
      <c r="R294" s="10"/>
      <c r="S294" s="10"/>
      <c r="T294" s="10"/>
      <c r="U294" s="10"/>
      <c r="V294" s="10"/>
    </row>
    <row r="295" spans="1:22" ht="24" customHeight="1" x14ac:dyDescent="0.3">
      <c r="A295" s="292" t="s">
        <v>235</v>
      </c>
      <c r="B295" s="293"/>
      <c r="C295" s="293"/>
      <c r="D295" s="293"/>
      <c r="E295" s="293"/>
      <c r="F295" s="294"/>
      <c r="J295" s="3"/>
    </row>
    <row r="296" spans="1:22" ht="19.95" customHeight="1" x14ac:dyDescent="0.3">
      <c r="A296" s="402" t="s">
        <v>142</v>
      </c>
      <c r="B296" s="403"/>
      <c r="C296" s="403"/>
      <c r="D296" s="403"/>
      <c r="E296" s="404"/>
      <c r="F296" s="197">
        <v>21112</v>
      </c>
      <c r="J296" s="3"/>
    </row>
    <row r="297" spans="1:22" ht="19.95" customHeight="1" x14ac:dyDescent="0.3">
      <c r="A297" s="396" t="s">
        <v>143</v>
      </c>
      <c r="B297" s="397"/>
      <c r="C297" s="397"/>
      <c r="D297" s="397"/>
      <c r="E297" s="398"/>
      <c r="F297" s="198">
        <v>295</v>
      </c>
      <c r="J297" s="3"/>
    </row>
    <row r="298" spans="1:22" ht="19.95" customHeight="1" x14ac:dyDescent="0.3">
      <c r="A298" s="396" t="s">
        <v>144</v>
      </c>
      <c r="B298" s="397"/>
      <c r="C298" s="397"/>
      <c r="D298" s="397"/>
      <c r="E298" s="398"/>
      <c r="F298" s="198">
        <v>190</v>
      </c>
      <c r="J298" s="3"/>
    </row>
    <row r="299" spans="1:22" ht="19.95" customHeight="1" x14ac:dyDescent="0.3">
      <c r="A299" s="396" t="s">
        <v>145</v>
      </c>
      <c r="B299" s="397"/>
      <c r="C299" s="397"/>
      <c r="D299" s="397"/>
      <c r="E299" s="398"/>
      <c r="F299" s="198">
        <v>44</v>
      </c>
      <c r="J299" s="3"/>
    </row>
    <row r="300" spans="1:22" ht="19.95" customHeight="1" x14ac:dyDescent="0.3">
      <c r="A300" s="396" t="s">
        <v>146</v>
      </c>
      <c r="B300" s="397"/>
      <c r="C300" s="397"/>
      <c r="D300" s="397"/>
      <c r="E300" s="398"/>
      <c r="F300" s="198">
        <v>2</v>
      </c>
      <c r="J300" s="3"/>
    </row>
    <row r="301" spans="1:22" ht="19.95" customHeight="1" x14ac:dyDescent="0.3">
      <c r="A301" s="396" t="s">
        <v>147</v>
      </c>
      <c r="B301" s="397"/>
      <c r="C301" s="397"/>
      <c r="D301" s="397"/>
      <c r="E301" s="398"/>
      <c r="F301" s="198">
        <v>413</v>
      </c>
      <c r="J301" s="3"/>
    </row>
    <row r="302" spans="1:22" ht="19.95" customHeight="1" x14ac:dyDescent="0.3">
      <c r="A302" s="396" t="s">
        <v>148</v>
      </c>
      <c r="B302" s="397"/>
      <c r="C302" s="397"/>
      <c r="D302" s="397"/>
      <c r="E302" s="398"/>
      <c r="F302" s="198">
        <v>2284</v>
      </c>
      <c r="J302" s="3"/>
      <c r="L302" s="22"/>
    </row>
    <row r="303" spans="1:22" ht="19.95" customHeight="1" x14ac:dyDescent="0.3">
      <c r="A303" s="396" t="s">
        <v>149</v>
      </c>
      <c r="B303" s="397"/>
      <c r="C303" s="397"/>
      <c r="D303" s="397"/>
      <c r="E303" s="398"/>
      <c r="F303" s="198">
        <v>4107</v>
      </c>
      <c r="J303" s="3"/>
    </row>
    <row r="304" spans="1:22" ht="19.95" customHeight="1" x14ac:dyDescent="0.3">
      <c r="A304" s="396" t="s">
        <v>150</v>
      </c>
      <c r="B304" s="397"/>
      <c r="C304" s="397"/>
      <c r="D304" s="397"/>
      <c r="E304" s="398"/>
      <c r="F304" s="198">
        <v>347</v>
      </c>
      <c r="J304" s="3"/>
    </row>
    <row r="305" spans="1:22" ht="19.95" customHeight="1" x14ac:dyDescent="0.3">
      <c r="A305" s="396" t="s">
        <v>151</v>
      </c>
      <c r="B305" s="397"/>
      <c r="C305" s="397"/>
      <c r="D305" s="397"/>
      <c r="E305" s="398"/>
      <c r="F305" s="198">
        <v>1434</v>
      </c>
      <c r="J305" s="3"/>
    </row>
    <row r="306" spans="1:22" ht="19.95" customHeight="1" x14ac:dyDescent="0.3">
      <c r="A306" s="412" t="s">
        <v>152</v>
      </c>
      <c r="B306" s="413"/>
      <c r="C306" s="413"/>
      <c r="D306" s="413"/>
      <c r="E306" s="414"/>
      <c r="F306" s="198">
        <v>931</v>
      </c>
      <c r="J306" s="3"/>
    </row>
    <row r="307" spans="1:22" ht="19.95" customHeight="1" x14ac:dyDescent="0.3">
      <c r="A307" s="412" t="s">
        <v>153</v>
      </c>
      <c r="B307" s="413"/>
      <c r="C307" s="413"/>
      <c r="D307" s="413"/>
      <c r="E307" s="414"/>
      <c r="F307" s="198">
        <v>833</v>
      </c>
      <c r="J307" s="3"/>
    </row>
    <row r="308" spans="1:22" ht="19.95" customHeight="1" x14ac:dyDescent="0.3">
      <c r="A308" s="396" t="s">
        <v>154</v>
      </c>
      <c r="B308" s="397"/>
      <c r="C308" s="397"/>
      <c r="D308" s="397"/>
      <c r="E308" s="398"/>
      <c r="F308" s="198">
        <v>1227</v>
      </c>
      <c r="J308" s="3"/>
    </row>
    <row r="309" spans="1:22" ht="19.95" customHeight="1" x14ac:dyDescent="0.3">
      <c r="A309" s="396" t="s">
        <v>155</v>
      </c>
      <c r="B309" s="397"/>
      <c r="C309" s="397"/>
      <c r="D309" s="397"/>
      <c r="E309" s="398"/>
      <c r="F309" s="198">
        <v>4209</v>
      </c>
      <c r="J309" s="3"/>
    </row>
    <row r="310" spans="1:22" ht="19.95" customHeight="1" x14ac:dyDescent="0.3">
      <c r="A310" s="396" t="s">
        <v>156</v>
      </c>
      <c r="B310" s="397"/>
      <c r="C310" s="397"/>
      <c r="D310" s="397"/>
      <c r="E310" s="398"/>
      <c r="F310" s="198">
        <v>3493</v>
      </c>
      <c r="J310" s="3"/>
    </row>
    <row r="311" spans="1:22" ht="19.95" customHeight="1" x14ac:dyDescent="0.3">
      <c r="A311" s="396" t="s">
        <v>157</v>
      </c>
      <c r="B311" s="397"/>
      <c r="C311" s="397"/>
      <c r="D311" s="397"/>
      <c r="E311" s="398"/>
      <c r="F311" s="198">
        <v>1303</v>
      </c>
      <c r="J311" s="3"/>
    </row>
    <row r="312" spans="1:22" x14ac:dyDescent="0.3">
      <c r="J312" s="3"/>
    </row>
    <row r="313" spans="1:22" x14ac:dyDescent="0.3">
      <c r="A313" s="292" t="s">
        <v>127</v>
      </c>
      <c r="B313" s="293"/>
      <c r="C313" s="293"/>
      <c r="D313" s="293"/>
      <c r="E313" s="293"/>
      <c r="F313" s="293"/>
      <c r="G313" s="294"/>
      <c r="J313" s="3"/>
    </row>
    <row r="314" spans="1:22" ht="14.4" customHeight="1" x14ac:dyDescent="0.2">
      <c r="A314" s="393" t="s">
        <v>116</v>
      </c>
      <c r="B314" s="394"/>
      <c r="C314" s="394"/>
      <c r="D314" s="394"/>
      <c r="E314" s="395"/>
      <c r="F314" s="153">
        <v>21112</v>
      </c>
      <c r="G314" s="104"/>
      <c r="J314" s="3"/>
    </row>
    <row r="315" spans="1:22" ht="14.4" customHeight="1" x14ac:dyDescent="0.3">
      <c r="A315" s="420" t="s">
        <v>128</v>
      </c>
      <c r="B315" s="421"/>
      <c r="C315" s="421"/>
      <c r="D315" s="421"/>
      <c r="E315" s="422"/>
      <c r="F315" s="195">
        <v>14281</v>
      </c>
      <c r="G315" s="80">
        <f>F315/$F$314</f>
        <v>0.67643993937097391</v>
      </c>
      <c r="J315" s="3"/>
    </row>
    <row r="316" spans="1:22" ht="14.4" customHeight="1" x14ac:dyDescent="0.3">
      <c r="A316" s="420" t="s">
        <v>129</v>
      </c>
      <c r="B316" s="421"/>
      <c r="C316" s="421"/>
      <c r="D316" s="421"/>
      <c r="E316" s="422"/>
      <c r="F316" s="195">
        <v>6644</v>
      </c>
      <c r="G316" s="80">
        <f>F316/$F$314</f>
        <v>0.31470253884046989</v>
      </c>
      <c r="J316" s="3"/>
    </row>
    <row r="317" spans="1:22" ht="14.4" customHeight="1" x14ac:dyDescent="0.3">
      <c r="A317" s="423" t="s">
        <v>130</v>
      </c>
      <c r="B317" s="424"/>
      <c r="C317" s="424"/>
      <c r="D317" s="424"/>
      <c r="E317" s="425"/>
      <c r="F317" s="196">
        <v>187</v>
      </c>
      <c r="G317" s="246">
        <f>F317/$F$314</f>
        <v>8.8575217885562708E-3</v>
      </c>
      <c r="J317" s="3"/>
    </row>
    <row r="318" spans="1:22" x14ac:dyDescent="0.3">
      <c r="J318" s="3"/>
    </row>
    <row r="319" spans="1:22" ht="20.100000000000001" customHeight="1" x14ac:dyDescent="0.3">
      <c r="A319" s="236" t="s">
        <v>264</v>
      </c>
      <c r="B319" s="236"/>
      <c r="C319" s="236"/>
      <c r="D319" s="236"/>
      <c r="E319" s="236"/>
      <c r="F319" s="236"/>
      <c r="G319" s="236"/>
      <c r="H319" s="236"/>
      <c r="I319" s="236"/>
      <c r="J319" s="236"/>
      <c r="K319" s="236"/>
      <c r="L319" s="236"/>
      <c r="M319" s="236"/>
      <c r="N319" s="236"/>
      <c r="O319" s="236"/>
      <c r="P319" s="236"/>
      <c r="Q319" s="236"/>
      <c r="R319" s="236"/>
      <c r="S319" s="236"/>
      <c r="T319" s="236"/>
      <c r="U319" s="236"/>
      <c r="V319" s="236"/>
    </row>
    <row r="320" spans="1:22" ht="6" customHeight="1" x14ac:dyDescent="0.3">
      <c r="J320" s="3"/>
    </row>
    <row r="321" spans="1:17" x14ac:dyDescent="0.3">
      <c r="A321" s="415" t="s">
        <v>180</v>
      </c>
      <c r="B321" s="416"/>
      <c r="D321" s="415" t="s">
        <v>181</v>
      </c>
      <c r="E321" s="426"/>
      <c r="F321" s="426"/>
      <c r="G321" s="426"/>
      <c r="H321" s="426"/>
      <c r="I321" s="416"/>
      <c r="K321" s="432" t="s">
        <v>226</v>
      </c>
      <c r="L321" s="433"/>
      <c r="M321" s="433"/>
      <c r="N321" s="433"/>
      <c r="O321" s="433"/>
      <c r="P321" s="433"/>
      <c r="Q321" s="434"/>
    </row>
    <row r="322" spans="1:17" ht="13.05" customHeight="1" x14ac:dyDescent="0.2">
      <c r="A322" s="218" t="s">
        <v>158</v>
      </c>
      <c r="B322" s="186">
        <v>5</v>
      </c>
      <c r="D322" s="417" t="s">
        <v>182</v>
      </c>
      <c r="E322" s="417"/>
      <c r="F322" s="417"/>
      <c r="G322" s="417"/>
      <c r="H322" s="417"/>
      <c r="I322" s="208">
        <v>33</v>
      </c>
      <c r="K322" s="428" t="s">
        <v>203</v>
      </c>
      <c r="L322" s="429"/>
      <c r="M322" s="429"/>
      <c r="N322" s="429"/>
      <c r="O322" s="429"/>
      <c r="P322" s="430"/>
      <c r="Q322" s="218">
        <v>1</v>
      </c>
    </row>
    <row r="323" spans="1:17" ht="13.05" customHeight="1" x14ac:dyDescent="0.2">
      <c r="A323" s="218" t="s">
        <v>159</v>
      </c>
      <c r="B323" s="186">
        <v>29</v>
      </c>
      <c r="D323" s="411" t="s">
        <v>183</v>
      </c>
      <c r="E323" s="411"/>
      <c r="F323" s="411"/>
      <c r="G323" s="411"/>
      <c r="H323" s="411"/>
      <c r="I323" s="208">
        <v>2</v>
      </c>
      <c r="K323" s="428" t="s">
        <v>204</v>
      </c>
      <c r="L323" s="429"/>
      <c r="M323" s="429"/>
      <c r="N323" s="429"/>
      <c r="O323" s="429"/>
      <c r="P323" s="430"/>
      <c r="Q323" s="218">
        <v>8</v>
      </c>
    </row>
    <row r="324" spans="1:17" ht="13.05" customHeight="1" x14ac:dyDescent="0.2">
      <c r="A324" s="218" t="s">
        <v>160</v>
      </c>
      <c r="B324" s="186">
        <v>7</v>
      </c>
      <c r="C324" s="59"/>
      <c r="D324" s="411" t="s">
        <v>184</v>
      </c>
      <c r="E324" s="411"/>
      <c r="F324" s="411"/>
      <c r="G324" s="411"/>
      <c r="H324" s="411"/>
      <c r="I324" s="208">
        <v>1</v>
      </c>
      <c r="K324" s="428" t="s">
        <v>205</v>
      </c>
      <c r="L324" s="429"/>
      <c r="M324" s="429"/>
      <c r="N324" s="429"/>
      <c r="O324" s="429"/>
      <c r="P324" s="430"/>
      <c r="Q324" s="218">
        <v>1</v>
      </c>
    </row>
    <row r="325" spans="1:17" ht="13.05" customHeight="1" x14ac:dyDescent="0.2">
      <c r="A325" s="218" t="s">
        <v>161</v>
      </c>
      <c r="B325" s="186">
        <v>22</v>
      </c>
      <c r="C325" s="1"/>
      <c r="D325" s="418" t="s">
        <v>185</v>
      </c>
      <c r="E325" s="418"/>
      <c r="F325" s="418"/>
      <c r="G325" s="418"/>
      <c r="H325" s="418"/>
      <c r="I325" s="208">
        <v>1</v>
      </c>
      <c r="K325" s="428" t="s">
        <v>251</v>
      </c>
      <c r="L325" s="429"/>
      <c r="M325" s="429"/>
      <c r="N325" s="429"/>
      <c r="O325" s="429"/>
      <c r="P325" s="430"/>
      <c r="Q325" s="218">
        <v>1</v>
      </c>
    </row>
    <row r="326" spans="1:17" ht="13.05" customHeight="1" x14ac:dyDescent="0.2">
      <c r="A326" s="218" t="s">
        <v>252</v>
      </c>
      <c r="B326" s="186">
        <v>165</v>
      </c>
      <c r="C326" s="1"/>
      <c r="D326" s="419" t="s">
        <v>186</v>
      </c>
      <c r="E326" s="419"/>
      <c r="F326" s="419"/>
      <c r="G326" s="419"/>
      <c r="H326" s="419"/>
      <c r="I326" s="208">
        <v>2</v>
      </c>
      <c r="K326" s="428" t="s">
        <v>212</v>
      </c>
      <c r="L326" s="429"/>
      <c r="M326" s="429"/>
      <c r="N326" s="429"/>
      <c r="O326" s="429"/>
      <c r="P326" s="430"/>
      <c r="Q326" s="218">
        <v>1</v>
      </c>
    </row>
    <row r="327" spans="1:17" ht="13.05" customHeight="1" x14ac:dyDescent="0.2">
      <c r="A327" s="218" t="s">
        <v>162</v>
      </c>
      <c r="B327" s="186">
        <v>197</v>
      </c>
      <c r="D327" s="419" t="s">
        <v>187</v>
      </c>
      <c r="E327" s="419"/>
      <c r="F327" s="419"/>
      <c r="G327" s="419"/>
      <c r="H327" s="419"/>
      <c r="I327" s="208">
        <v>0</v>
      </c>
      <c r="K327" s="428" t="s">
        <v>253</v>
      </c>
      <c r="L327" s="429"/>
      <c r="M327" s="429"/>
      <c r="N327" s="429"/>
      <c r="O327" s="429"/>
      <c r="P327" s="430"/>
      <c r="Q327" s="218">
        <v>1</v>
      </c>
    </row>
    <row r="328" spans="1:17" ht="13.05" customHeight="1" x14ac:dyDescent="0.2">
      <c r="A328" s="218" t="s">
        <v>163</v>
      </c>
      <c r="B328" s="186">
        <v>115</v>
      </c>
      <c r="D328" s="411" t="s">
        <v>188</v>
      </c>
      <c r="E328" s="411"/>
      <c r="F328" s="411"/>
      <c r="G328" s="411"/>
      <c r="H328" s="411"/>
      <c r="I328" s="208">
        <v>7</v>
      </c>
      <c r="K328" s="428" t="s">
        <v>213</v>
      </c>
      <c r="L328" s="429"/>
      <c r="M328" s="429"/>
      <c r="N328" s="429"/>
      <c r="O328" s="429"/>
      <c r="P328" s="430"/>
      <c r="Q328" s="218">
        <v>1</v>
      </c>
    </row>
    <row r="329" spans="1:17" ht="13.05" customHeight="1" x14ac:dyDescent="0.2">
      <c r="A329" s="218" t="s">
        <v>164</v>
      </c>
      <c r="B329" s="186">
        <v>6</v>
      </c>
      <c r="D329" s="411" t="s">
        <v>189</v>
      </c>
      <c r="E329" s="411"/>
      <c r="F329" s="411"/>
      <c r="G329" s="411"/>
      <c r="H329" s="411"/>
      <c r="I329" s="208">
        <v>2</v>
      </c>
      <c r="K329" s="428" t="s">
        <v>215</v>
      </c>
      <c r="L329" s="429"/>
      <c r="M329" s="429"/>
      <c r="N329" s="429"/>
      <c r="O329" s="429"/>
      <c r="P329" s="430"/>
      <c r="Q329" s="218">
        <v>1</v>
      </c>
    </row>
    <row r="330" spans="1:17" ht="13.05" customHeight="1" x14ac:dyDescent="0.2">
      <c r="A330" s="218" t="s">
        <v>165</v>
      </c>
      <c r="B330" s="186">
        <v>22</v>
      </c>
      <c r="D330" s="411" t="s">
        <v>190</v>
      </c>
      <c r="E330" s="411"/>
      <c r="F330" s="411"/>
      <c r="G330" s="411"/>
      <c r="H330" s="411"/>
      <c r="I330" s="208">
        <v>5</v>
      </c>
      <c r="K330" s="428" t="s">
        <v>214</v>
      </c>
      <c r="L330" s="429"/>
      <c r="M330" s="429"/>
      <c r="N330" s="429"/>
      <c r="O330" s="429"/>
      <c r="P330" s="430"/>
      <c r="Q330" s="218">
        <v>4</v>
      </c>
    </row>
    <row r="331" spans="1:17" ht="13.05" customHeight="1" x14ac:dyDescent="0.2">
      <c r="A331" s="218" t="s">
        <v>166</v>
      </c>
      <c r="B331" s="186">
        <v>83</v>
      </c>
      <c r="D331" s="411" t="s">
        <v>191</v>
      </c>
      <c r="E331" s="411"/>
      <c r="F331" s="411"/>
      <c r="G331" s="411"/>
      <c r="H331" s="411"/>
      <c r="I331" s="208">
        <v>1</v>
      </c>
      <c r="K331" s="428" t="s">
        <v>216</v>
      </c>
      <c r="L331" s="429"/>
      <c r="M331" s="429"/>
      <c r="N331" s="429"/>
      <c r="O331" s="429"/>
      <c r="P331" s="430"/>
      <c r="Q331" s="218">
        <v>0</v>
      </c>
    </row>
    <row r="332" spans="1:17" ht="13.05" customHeight="1" x14ac:dyDescent="0.2">
      <c r="A332" s="218" t="s">
        <v>167</v>
      </c>
      <c r="B332" s="186">
        <v>428</v>
      </c>
      <c r="D332" s="411" t="s">
        <v>192</v>
      </c>
      <c r="E332" s="411"/>
      <c r="F332" s="411"/>
      <c r="G332" s="411"/>
      <c r="H332" s="411"/>
      <c r="I332" s="208">
        <v>2</v>
      </c>
      <c r="K332" s="428" t="s">
        <v>254</v>
      </c>
      <c r="L332" s="429"/>
      <c r="M332" s="429"/>
      <c r="N332" s="429"/>
      <c r="O332" s="429"/>
      <c r="P332" s="430"/>
      <c r="Q332" s="218">
        <v>0</v>
      </c>
    </row>
    <row r="333" spans="1:17" ht="13.05" customHeight="1" x14ac:dyDescent="0.2">
      <c r="A333" s="218" t="s">
        <v>168</v>
      </c>
      <c r="B333" s="186">
        <v>68</v>
      </c>
      <c r="D333" s="411" t="s">
        <v>193</v>
      </c>
      <c r="E333" s="411"/>
      <c r="F333" s="411"/>
      <c r="G333" s="411"/>
      <c r="H333" s="411"/>
      <c r="I333" s="208">
        <v>4</v>
      </c>
      <c r="K333" s="428" t="s">
        <v>217</v>
      </c>
      <c r="L333" s="429"/>
      <c r="M333" s="429"/>
      <c r="N333" s="429"/>
      <c r="O333" s="429"/>
      <c r="P333" s="430"/>
      <c r="Q333" s="218">
        <v>2</v>
      </c>
    </row>
    <row r="334" spans="1:17" ht="13.05" customHeight="1" x14ac:dyDescent="0.2">
      <c r="A334" s="218" t="s">
        <v>169</v>
      </c>
      <c r="B334" s="186">
        <v>84</v>
      </c>
      <c r="D334" s="411" t="s">
        <v>194</v>
      </c>
      <c r="E334" s="411"/>
      <c r="F334" s="411"/>
      <c r="G334" s="411"/>
      <c r="H334" s="411"/>
      <c r="I334" s="208">
        <v>0</v>
      </c>
      <c r="K334" s="428" t="s">
        <v>218</v>
      </c>
      <c r="L334" s="429"/>
      <c r="M334" s="429"/>
      <c r="N334" s="429"/>
      <c r="O334" s="429"/>
      <c r="P334" s="430"/>
      <c r="Q334" s="218">
        <v>0</v>
      </c>
    </row>
    <row r="335" spans="1:17" ht="13.05" customHeight="1" x14ac:dyDescent="0.2">
      <c r="A335" s="218" t="s">
        <v>170</v>
      </c>
      <c r="B335" s="186">
        <v>38</v>
      </c>
      <c r="D335" s="411" t="s">
        <v>195</v>
      </c>
      <c r="E335" s="411"/>
      <c r="F335" s="411"/>
      <c r="G335" s="411"/>
      <c r="H335" s="411"/>
      <c r="I335" s="208">
        <v>23</v>
      </c>
      <c r="K335" s="428" t="s">
        <v>255</v>
      </c>
      <c r="L335" s="429"/>
      <c r="M335" s="429"/>
      <c r="N335" s="429"/>
      <c r="O335" s="429"/>
      <c r="P335" s="430"/>
      <c r="Q335" s="218">
        <v>187</v>
      </c>
    </row>
    <row r="336" spans="1:17" ht="13.05" customHeight="1" x14ac:dyDescent="0.2">
      <c r="A336" s="218" t="s">
        <v>171</v>
      </c>
      <c r="B336" s="186">
        <v>37</v>
      </c>
      <c r="D336" s="411" t="s">
        <v>196</v>
      </c>
      <c r="E336" s="411"/>
      <c r="F336" s="411"/>
      <c r="G336" s="411"/>
      <c r="H336" s="411"/>
      <c r="I336" s="208">
        <v>2</v>
      </c>
      <c r="K336" s="428" t="s">
        <v>219</v>
      </c>
      <c r="L336" s="429"/>
      <c r="M336" s="429"/>
      <c r="N336" s="429"/>
      <c r="O336" s="429"/>
      <c r="P336" s="430"/>
      <c r="Q336" s="218">
        <v>13</v>
      </c>
    </row>
    <row r="337" spans="1:17" ht="13.05" customHeight="1" x14ac:dyDescent="0.2">
      <c r="A337" s="218" t="s">
        <v>172</v>
      </c>
      <c r="B337" s="186">
        <v>47</v>
      </c>
      <c r="D337" s="411" t="s">
        <v>197</v>
      </c>
      <c r="E337" s="411"/>
      <c r="F337" s="411"/>
      <c r="G337" s="411"/>
      <c r="H337" s="411"/>
      <c r="I337" s="208">
        <v>46</v>
      </c>
      <c r="K337" s="428" t="s">
        <v>220</v>
      </c>
      <c r="L337" s="429"/>
      <c r="M337" s="429"/>
      <c r="N337" s="429"/>
      <c r="O337" s="429"/>
      <c r="P337" s="430"/>
      <c r="Q337" s="218">
        <v>19</v>
      </c>
    </row>
    <row r="338" spans="1:17" ht="13.05" customHeight="1" x14ac:dyDescent="0.2">
      <c r="A338" s="218" t="s">
        <v>173</v>
      </c>
      <c r="B338" s="186">
        <v>5</v>
      </c>
      <c r="D338" s="411" t="s">
        <v>198</v>
      </c>
      <c r="E338" s="411"/>
      <c r="F338" s="411"/>
      <c r="G338" s="411"/>
      <c r="H338" s="411"/>
      <c r="I338" s="208">
        <v>38</v>
      </c>
      <c r="K338" s="428" t="s">
        <v>221</v>
      </c>
      <c r="L338" s="429"/>
      <c r="M338" s="429"/>
      <c r="N338" s="429"/>
      <c r="O338" s="429"/>
      <c r="P338" s="430"/>
      <c r="Q338" s="218">
        <v>1</v>
      </c>
    </row>
    <row r="339" spans="1:17" ht="13.05" customHeight="1" x14ac:dyDescent="0.2">
      <c r="A339" s="218" t="s">
        <v>174</v>
      </c>
      <c r="B339" s="186">
        <v>25</v>
      </c>
      <c r="D339" s="411" t="s">
        <v>199</v>
      </c>
      <c r="E339" s="411"/>
      <c r="F339" s="411"/>
      <c r="G339" s="411"/>
      <c r="H339" s="411"/>
      <c r="I339" s="208">
        <v>16</v>
      </c>
      <c r="K339" s="427" t="s">
        <v>222</v>
      </c>
      <c r="L339" s="427"/>
      <c r="M339" s="427"/>
      <c r="N339" s="427"/>
      <c r="O339" s="427"/>
      <c r="P339" s="427"/>
      <c r="Q339" s="218">
        <v>0</v>
      </c>
    </row>
    <row r="340" spans="1:17" ht="13.05" customHeight="1" x14ac:dyDescent="0.2">
      <c r="A340" s="218" t="s">
        <v>175</v>
      </c>
      <c r="B340" s="186">
        <v>66</v>
      </c>
      <c r="D340" s="411" t="s">
        <v>200</v>
      </c>
      <c r="E340" s="411"/>
      <c r="F340" s="411"/>
      <c r="G340" s="411"/>
      <c r="H340" s="411"/>
      <c r="I340" s="208">
        <v>2</v>
      </c>
      <c r="K340" s="427" t="s">
        <v>256</v>
      </c>
      <c r="L340" s="427"/>
      <c r="M340" s="427"/>
      <c r="N340" s="427"/>
      <c r="O340" s="427"/>
      <c r="P340" s="427"/>
      <c r="Q340" s="218">
        <v>166</v>
      </c>
    </row>
    <row r="341" spans="1:17" ht="13.05" customHeight="1" x14ac:dyDescent="0.2">
      <c r="A341" s="218" t="s">
        <v>176</v>
      </c>
      <c r="B341" s="186">
        <v>68</v>
      </c>
      <c r="D341" s="411" t="s">
        <v>257</v>
      </c>
      <c r="E341" s="411"/>
      <c r="F341" s="411"/>
      <c r="G341" s="411"/>
      <c r="H341" s="411"/>
      <c r="I341" s="208">
        <v>4</v>
      </c>
      <c r="K341" s="428" t="s">
        <v>223</v>
      </c>
      <c r="L341" s="429"/>
      <c r="M341" s="429"/>
      <c r="N341" s="429"/>
      <c r="O341" s="429"/>
      <c r="P341" s="430"/>
      <c r="Q341" s="218">
        <v>16</v>
      </c>
    </row>
    <row r="342" spans="1:17" ht="13.05" customHeight="1" x14ac:dyDescent="0.2">
      <c r="A342" s="218" t="s">
        <v>177</v>
      </c>
      <c r="B342" s="186">
        <v>49</v>
      </c>
      <c r="D342" s="411" t="s">
        <v>201</v>
      </c>
      <c r="E342" s="411"/>
      <c r="F342" s="411"/>
      <c r="G342" s="411"/>
      <c r="H342" s="411"/>
      <c r="I342" s="208">
        <v>0</v>
      </c>
      <c r="K342" s="428" t="s">
        <v>258</v>
      </c>
      <c r="L342" s="429"/>
      <c r="M342" s="429"/>
      <c r="N342" s="429"/>
      <c r="O342" s="429"/>
      <c r="P342" s="430"/>
      <c r="Q342" s="218">
        <v>36</v>
      </c>
    </row>
    <row r="343" spans="1:17" ht="13.05" customHeight="1" x14ac:dyDescent="0.2">
      <c r="A343" s="218" t="s">
        <v>178</v>
      </c>
      <c r="B343" s="186">
        <v>42</v>
      </c>
      <c r="D343" s="411" t="s">
        <v>202</v>
      </c>
      <c r="E343" s="411"/>
      <c r="F343" s="411"/>
      <c r="G343" s="411"/>
      <c r="H343" s="411"/>
      <c r="I343" s="208">
        <v>0</v>
      </c>
      <c r="K343" s="428" t="s">
        <v>259</v>
      </c>
      <c r="L343" s="429"/>
      <c r="M343" s="429"/>
      <c r="N343" s="429"/>
      <c r="O343" s="429"/>
      <c r="P343" s="430"/>
      <c r="Q343" s="218">
        <v>41</v>
      </c>
    </row>
    <row r="344" spans="1:17" ht="13.05" customHeight="1" x14ac:dyDescent="0.2">
      <c r="A344" s="218" t="s">
        <v>179</v>
      </c>
      <c r="B344" s="186">
        <v>21</v>
      </c>
      <c r="D344" s="411" t="s">
        <v>236</v>
      </c>
      <c r="E344" s="411"/>
      <c r="F344" s="411"/>
      <c r="G344" s="411"/>
      <c r="H344" s="411"/>
      <c r="I344" s="208">
        <v>1</v>
      </c>
      <c r="K344" s="428" t="s">
        <v>206</v>
      </c>
      <c r="L344" s="429"/>
      <c r="M344" s="429"/>
      <c r="N344" s="429"/>
      <c r="O344" s="429"/>
      <c r="P344" s="430"/>
      <c r="Q344" s="218">
        <v>797</v>
      </c>
    </row>
    <row r="345" spans="1:17" ht="13.05" customHeight="1" x14ac:dyDescent="0.2">
      <c r="K345" s="428" t="s">
        <v>224</v>
      </c>
      <c r="L345" s="429"/>
      <c r="M345" s="429"/>
      <c r="N345" s="429"/>
      <c r="O345" s="429"/>
      <c r="P345" s="430"/>
      <c r="Q345" s="218">
        <v>559</v>
      </c>
    </row>
    <row r="346" spans="1:17" ht="13.05" customHeight="1" x14ac:dyDescent="0.2">
      <c r="K346" s="428" t="s">
        <v>225</v>
      </c>
      <c r="L346" s="429"/>
      <c r="M346" s="429"/>
      <c r="N346" s="429"/>
      <c r="O346" s="429"/>
      <c r="P346" s="430"/>
      <c r="Q346" s="218">
        <v>185</v>
      </c>
    </row>
    <row r="347" spans="1:17" ht="13.05" customHeight="1" x14ac:dyDescent="0.2">
      <c r="K347" s="428" t="s">
        <v>260</v>
      </c>
      <c r="L347" s="429"/>
      <c r="M347" s="429"/>
      <c r="N347" s="429"/>
      <c r="O347" s="429"/>
      <c r="P347" s="430"/>
      <c r="Q347" s="218">
        <v>269</v>
      </c>
    </row>
    <row r="348" spans="1:17" ht="13.05" customHeight="1" x14ac:dyDescent="0.2">
      <c r="K348" s="428" t="s">
        <v>261</v>
      </c>
      <c r="L348" s="429"/>
      <c r="M348" s="429"/>
      <c r="N348" s="429"/>
      <c r="O348" s="429"/>
      <c r="P348" s="430"/>
      <c r="Q348" s="218">
        <v>287</v>
      </c>
    </row>
    <row r="349" spans="1:17" ht="13.05" customHeight="1" x14ac:dyDescent="0.2">
      <c r="K349" s="428" t="s">
        <v>262</v>
      </c>
      <c r="L349" s="429"/>
      <c r="M349" s="429"/>
      <c r="N349" s="429"/>
      <c r="O349" s="429"/>
      <c r="P349" s="430"/>
      <c r="Q349" s="218">
        <v>118</v>
      </c>
    </row>
    <row r="350" spans="1:17" ht="13.05" customHeight="1" x14ac:dyDescent="0.2">
      <c r="K350" s="428" t="s">
        <v>207</v>
      </c>
      <c r="L350" s="429"/>
      <c r="M350" s="429"/>
      <c r="N350" s="429"/>
      <c r="O350" s="429"/>
      <c r="P350" s="430"/>
      <c r="Q350" s="218">
        <v>337</v>
      </c>
    </row>
    <row r="351" spans="1:17" ht="13.05" customHeight="1" x14ac:dyDescent="0.2">
      <c r="K351" s="435" t="s">
        <v>208</v>
      </c>
      <c r="L351" s="435"/>
      <c r="M351" s="435"/>
      <c r="N351" s="435"/>
      <c r="O351" s="435"/>
      <c r="P351" s="435"/>
      <c r="Q351" s="218">
        <v>29</v>
      </c>
    </row>
    <row r="352" spans="1:17" ht="13.05" customHeight="1" x14ac:dyDescent="0.2">
      <c r="K352" s="427" t="s">
        <v>263</v>
      </c>
      <c r="L352" s="427"/>
      <c r="M352" s="427"/>
      <c r="N352" s="427"/>
      <c r="O352" s="427"/>
      <c r="P352" s="427"/>
      <c r="Q352" s="218">
        <v>79</v>
      </c>
    </row>
    <row r="353" spans="4:22" ht="13.05" customHeight="1" x14ac:dyDescent="0.2">
      <c r="K353" s="427" t="s">
        <v>209</v>
      </c>
      <c r="L353" s="427"/>
      <c r="M353" s="427"/>
      <c r="N353" s="427"/>
      <c r="O353" s="427"/>
      <c r="P353" s="427"/>
      <c r="Q353" s="218">
        <v>1159</v>
      </c>
    </row>
    <row r="354" spans="4:22" ht="13.05" customHeight="1" x14ac:dyDescent="0.2">
      <c r="K354" s="427" t="s">
        <v>210</v>
      </c>
      <c r="L354" s="427"/>
      <c r="M354" s="427"/>
      <c r="N354" s="427"/>
      <c r="O354" s="427"/>
      <c r="P354" s="427"/>
      <c r="Q354" s="218">
        <v>549</v>
      </c>
    </row>
    <row r="355" spans="4:22" ht="13.05" customHeight="1" x14ac:dyDescent="0.2">
      <c r="K355" s="427" t="s">
        <v>211</v>
      </c>
      <c r="L355" s="427"/>
      <c r="M355" s="427"/>
      <c r="N355" s="427"/>
      <c r="O355" s="427"/>
      <c r="P355" s="427"/>
      <c r="Q355" s="218">
        <v>70</v>
      </c>
    </row>
    <row r="359" spans="4:22" x14ac:dyDescent="0.3">
      <c r="R359" s="31"/>
      <c r="S359" s="31"/>
      <c r="T359" s="31"/>
      <c r="U359" s="31"/>
      <c r="V359" s="31"/>
    </row>
    <row r="360" spans="4:22" x14ac:dyDescent="0.3">
      <c r="D360" s="31"/>
      <c r="E360" s="31"/>
      <c r="F360" s="31"/>
      <c r="G360" s="31"/>
      <c r="H360" s="31"/>
      <c r="I360" s="31"/>
    </row>
  </sheetData>
  <mergeCells count="195">
    <mergeCell ref="G113:G114"/>
    <mergeCell ref="D344:H344"/>
    <mergeCell ref="A208:A212"/>
    <mergeCell ref="K353:P353"/>
    <mergeCell ref="K354:P354"/>
    <mergeCell ref="K355:P355"/>
    <mergeCell ref="K345:P345"/>
    <mergeCell ref="K346:P346"/>
    <mergeCell ref="K347:P347"/>
    <mergeCell ref="K348:P348"/>
    <mergeCell ref="K349:P349"/>
    <mergeCell ref="K350:P350"/>
    <mergeCell ref="K321:Q321"/>
    <mergeCell ref="K351:P351"/>
    <mergeCell ref="K352:P352"/>
    <mergeCell ref="K333:P333"/>
    <mergeCell ref="K334:P334"/>
    <mergeCell ref="K335:P335"/>
    <mergeCell ref="K336:P336"/>
    <mergeCell ref="K337:P337"/>
    <mergeCell ref="K341:P341"/>
    <mergeCell ref="K342:P342"/>
    <mergeCell ref="K343:P343"/>
    <mergeCell ref="K344:P344"/>
    <mergeCell ref="D337:H337"/>
    <mergeCell ref="D338:H338"/>
    <mergeCell ref="D339:H339"/>
    <mergeCell ref="D340:H340"/>
    <mergeCell ref="D341:H341"/>
    <mergeCell ref="D342:H342"/>
    <mergeCell ref="D343:H343"/>
    <mergeCell ref="D321:I321"/>
    <mergeCell ref="K340:P340"/>
    <mergeCell ref="K339:P339"/>
    <mergeCell ref="K338:P338"/>
    <mergeCell ref="K323:P323"/>
    <mergeCell ref="K322:P322"/>
    <mergeCell ref="K324:P324"/>
    <mergeCell ref="K325:P325"/>
    <mergeCell ref="K326:P326"/>
    <mergeCell ref="K328:P328"/>
    <mergeCell ref="K327:P327"/>
    <mergeCell ref="K329:P329"/>
    <mergeCell ref="K330:P330"/>
    <mergeCell ref="K331:P331"/>
    <mergeCell ref="K332:P332"/>
    <mergeCell ref="D328:H328"/>
    <mergeCell ref="D329:H329"/>
    <mergeCell ref="D330:H330"/>
    <mergeCell ref="D331:H331"/>
    <mergeCell ref="D332:H332"/>
    <mergeCell ref="D333:H333"/>
    <mergeCell ref="D334:H334"/>
    <mergeCell ref="D335:H335"/>
    <mergeCell ref="D336:H336"/>
    <mergeCell ref="A306:E306"/>
    <mergeCell ref="A307:E307"/>
    <mergeCell ref="A321:B321"/>
    <mergeCell ref="D322:H322"/>
    <mergeCell ref="D323:H323"/>
    <mergeCell ref="D324:H324"/>
    <mergeCell ref="D325:H325"/>
    <mergeCell ref="D326:H326"/>
    <mergeCell ref="D327:H327"/>
    <mergeCell ref="A315:E315"/>
    <mergeCell ref="A316:E316"/>
    <mergeCell ref="A317:E317"/>
    <mergeCell ref="A308:E308"/>
    <mergeCell ref="A309:E309"/>
    <mergeCell ref="A310:E310"/>
    <mergeCell ref="A311:E311"/>
    <mergeCell ref="A313:G313"/>
    <mergeCell ref="A314:E314"/>
    <mergeCell ref="A300:E300"/>
    <mergeCell ref="A301:E301"/>
    <mergeCell ref="A302:E302"/>
    <mergeCell ref="A303:E303"/>
    <mergeCell ref="A304:E304"/>
    <mergeCell ref="A305:E305"/>
    <mergeCell ref="A227:E227"/>
    <mergeCell ref="A295:F295"/>
    <mergeCell ref="A296:E296"/>
    <mergeCell ref="A297:E297"/>
    <mergeCell ref="A298:E298"/>
    <mergeCell ref="A299:E299"/>
    <mergeCell ref="A233:C233"/>
    <mergeCell ref="A239:C239"/>
    <mergeCell ref="G79:H79"/>
    <mergeCell ref="A132:C132"/>
    <mergeCell ref="A154:A155"/>
    <mergeCell ref="B154:B155"/>
    <mergeCell ref="C154:C155"/>
    <mergeCell ref="D154:D155"/>
    <mergeCell ref="F154:G155"/>
    <mergeCell ref="H154:H155"/>
    <mergeCell ref="D103:E103"/>
    <mergeCell ref="D104:E104"/>
    <mergeCell ref="D105:E105"/>
    <mergeCell ref="D106:E106"/>
    <mergeCell ref="D98:E99"/>
    <mergeCell ref="B98:C99"/>
    <mergeCell ref="A98:A99"/>
    <mergeCell ref="F98:F99"/>
    <mergeCell ref="A113:A114"/>
    <mergeCell ref="B113:B114"/>
    <mergeCell ref="C113:C114"/>
    <mergeCell ref="D113:D114"/>
    <mergeCell ref="C144:C145"/>
    <mergeCell ref="D144:D145"/>
    <mergeCell ref="E113:E114"/>
    <mergeCell ref="F113:F114"/>
    <mergeCell ref="G77:H77"/>
    <mergeCell ref="G78:H78"/>
    <mergeCell ref="A67:V67"/>
    <mergeCell ref="B69:C69"/>
    <mergeCell ref="D69:E69"/>
    <mergeCell ref="G69:I69"/>
    <mergeCell ref="G70:H70"/>
    <mergeCell ref="G71:H71"/>
    <mergeCell ref="I154:I155"/>
    <mergeCell ref="J154:J155"/>
    <mergeCell ref="B100:C100"/>
    <mergeCell ref="B101:C101"/>
    <mergeCell ref="B102:C102"/>
    <mergeCell ref="B103:C103"/>
    <mergeCell ref="B104:C104"/>
    <mergeCell ref="B105:C105"/>
    <mergeCell ref="B106:C106"/>
    <mergeCell ref="D100:E100"/>
    <mergeCell ref="D101:E101"/>
    <mergeCell ref="D102:E102"/>
    <mergeCell ref="G75:I75"/>
    <mergeCell ref="G76:H76"/>
    <mergeCell ref="A144:A145"/>
    <mergeCell ref="B144:B145"/>
    <mergeCell ref="R5:S5"/>
    <mergeCell ref="T5:U5"/>
    <mergeCell ref="B6:C6"/>
    <mergeCell ref="K6:L6"/>
    <mergeCell ref="A1:I1"/>
    <mergeCell ref="J1:V1"/>
    <mergeCell ref="A2:I2"/>
    <mergeCell ref="J2:V2"/>
    <mergeCell ref="Q3:R3"/>
    <mergeCell ref="S3:T3"/>
    <mergeCell ref="U3:V3"/>
    <mergeCell ref="B4:C4"/>
    <mergeCell ref="K4:L4"/>
    <mergeCell ref="S4:T4"/>
    <mergeCell ref="U4:V4"/>
    <mergeCell ref="Q4:R4"/>
    <mergeCell ref="U6:V6"/>
    <mergeCell ref="N4:P4"/>
    <mergeCell ref="B51:C51"/>
    <mergeCell ref="D51:E51"/>
    <mergeCell ref="F51:G51"/>
    <mergeCell ref="B9:C9"/>
    <mergeCell ref="K9:L9"/>
    <mergeCell ref="N9:P9"/>
    <mergeCell ref="G72:H72"/>
    <mergeCell ref="G73:H73"/>
    <mergeCell ref="U8:V8"/>
    <mergeCell ref="U10:V10"/>
    <mergeCell ref="S9:T9"/>
    <mergeCell ref="B8:C8"/>
    <mergeCell ref="K8:L8"/>
    <mergeCell ref="B10:C10"/>
    <mergeCell ref="K10:L10"/>
    <mergeCell ref="B42:C42"/>
    <mergeCell ref="D42:E42"/>
    <mergeCell ref="F42:G42"/>
    <mergeCell ref="F158:G158"/>
    <mergeCell ref="A168:A169"/>
    <mergeCell ref="A200:G200"/>
    <mergeCell ref="A207:C207"/>
    <mergeCell ref="A214:B214"/>
    <mergeCell ref="A222:F222"/>
    <mergeCell ref="H289:L289"/>
    <mergeCell ref="H288:L288"/>
    <mergeCell ref="H287:L287"/>
    <mergeCell ref="H285:N285"/>
    <mergeCell ref="I226:Q226"/>
    <mergeCell ref="I225:Q225"/>
    <mergeCell ref="I224:R224"/>
    <mergeCell ref="A202:F202"/>
    <mergeCell ref="A203:F203"/>
    <mergeCell ref="B208:B211"/>
    <mergeCell ref="C208:C211"/>
    <mergeCell ref="A215:B215"/>
    <mergeCell ref="A223:E223"/>
    <mergeCell ref="A224:E224"/>
    <mergeCell ref="A225:E225"/>
    <mergeCell ref="A226:E226"/>
    <mergeCell ref="A170:A171"/>
    <mergeCell ref="A172:A173"/>
  </mergeCells>
  <conditionalFormatting sqref="R15:T15">
    <cfRule type="iconSet" priority="5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78E52A12-335D-44D9-98A0-E7A020CAC8E6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Montpellier</vt:lpstr>
      <vt:lpstr>Montpellier!Impression_des_titres</vt:lpstr>
      <vt:lpstr>Montpellier!Zone_d_impression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GARNIER,Bernard</dc:creator>
  <cp:lastModifiedBy>ARAB,Houcine</cp:lastModifiedBy>
  <cp:lastPrinted>2014-05-16T12:13:53Z</cp:lastPrinted>
  <dcterms:created xsi:type="dcterms:W3CDTF">2011-01-24T15:08:36Z</dcterms:created>
  <dcterms:modified xsi:type="dcterms:W3CDTF">2014-06-04T13:05:46Z</dcterms:modified>
</cp:coreProperties>
</file>